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CHEM Sem V 2020-2023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J63" i="1" l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1" i="1"/>
  <c r="I61" i="1"/>
  <c r="H61" i="1"/>
  <c r="G61" i="1"/>
  <c r="F61" i="1"/>
  <c r="E61" i="1"/>
  <c r="D61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J66" i="1" s="1"/>
  <c r="I56" i="1"/>
  <c r="I66" i="1" s="1"/>
  <c r="H56" i="1"/>
  <c r="G56" i="1"/>
  <c r="G66" i="1" s="1"/>
  <c r="F56" i="1"/>
  <c r="F66" i="1" s="1"/>
  <c r="E56" i="1"/>
  <c r="E66" i="1" s="1"/>
  <c r="D56" i="1"/>
  <c r="J55" i="1"/>
  <c r="I55" i="1"/>
  <c r="H55" i="1"/>
  <c r="H66" i="1" s="1"/>
  <c r="G55" i="1"/>
  <c r="F55" i="1"/>
  <c r="E55" i="1"/>
  <c r="D55" i="1"/>
  <c r="D66" i="1" s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<sst xmlns="http://schemas.openxmlformats.org/spreadsheetml/2006/main" count="441" uniqueCount="104">
  <si>
    <t xml:space="preserve">Roll Number </t>
  </si>
  <si>
    <t xml:space="preserve">MSU Register No </t>
  </si>
  <si>
    <t>Code</t>
  </si>
  <si>
    <t>AMCH51</t>
  </si>
  <si>
    <t>AECH51</t>
  </si>
  <si>
    <t>AMCH52</t>
  </si>
  <si>
    <t>AMCH53</t>
  </si>
  <si>
    <t>AMCHP5</t>
  </si>
  <si>
    <t>AMCHP6</t>
  </si>
  <si>
    <t>ACSB51</t>
  </si>
  <si>
    <t>Subject</t>
  </si>
  <si>
    <t>INORGA</t>
  </si>
  <si>
    <t>POLYME</t>
  </si>
  <si>
    <t>PHYSIC</t>
  </si>
  <si>
    <t>ORGANI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</si>
  <si>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</si>
  <si>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</si>
  <si>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</si>
  <si>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</si>
  <si>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</si>
  <si>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</si>
  <si>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</si>
  <si>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</si>
  <si>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</si>
  <si>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C</t>
  </si>
  <si>
    <t>B+</t>
  </si>
  <si>
    <t>B</t>
  </si>
  <si>
    <t>O</t>
  </si>
  <si>
    <t xml:space="preserve">ABINAYA A L    </t>
  </si>
  <si>
    <t xml:space="preserve">AJERSHA G P    </t>
  </si>
  <si>
    <t>A+</t>
  </si>
  <si>
    <t xml:space="preserve">AKSHAYA R S    </t>
  </si>
  <si>
    <t>A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</si>
  <si>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</si>
  <si>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</si>
  <si>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</si>
  <si>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</si>
  <si>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</si>
  <si>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</si>
  <si>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</si>
  <si>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</si>
  <si>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</si>
  <si>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</si>
  <si>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</si>
  <si>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</si>
  <si>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</si>
  <si>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</si>
  <si>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</si>
  <si>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</si>
  <si>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</si>
  <si>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>RA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</si>
  <si>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</si>
  <si>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</si>
  <si>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</si>
  <si>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</si>
  <si>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</si>
  <si>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</si>
  <si>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</si>
  <si>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</si>
  <si>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</si>
  <si>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</si>
  <si>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</si>
  <si>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</si>
  <si>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</si>
  <si>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</si>
  <si>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</si>
  <si>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</si>
  <si>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</si>
  <si>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</si>
  <si>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</si>
  <si>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</si>
  <si>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</si>
  <si>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</si>
  <si>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</si>
  <si>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</si>
  <si>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</si>
  <si>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</si>
  <si>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 xml:space="preserve">Total No. of 'O' </t>
  </si>
  <si>
    <t xml:space="preserve">Total No. of 'A+' </t>
  </si>
  <si>
    <t xml:space="preserve">Total No. of 'A' </t>
  </si>
  <si>
    <t xml:space="preserve">Total No. of 'B+' </t>
  </si>
  <si>
    <t xml:space="preserve"> Total No. of 'B' </t>
  </si>
  <si>
    <t>Total No. of 'C'</t>
  </si>
  <si>
    <t xml:space="preserve">Total No. of 'RA' </t>
  </si>
  <si>
    <t xml:space="preserve">Total No. of 'AA' </t>
  </si>
  <si>
    <t xml:space="preserve">Total No. of 'MM' </t>
  </si>
  <si>
    <t>Total appeared</t>
  </si>
  <si>
    <t>Total Passed</t>
  </si>
  <si>
    <t>Pass Presentage</t>
  </si>
  <si>
    <t>Total Failed</t>
  </si>
  <si>
    <t>Failed percentage</t>
  </si>
  <si>
    <t>INORGANIC CHEMISTRY- II</t>
  </si>
  <si>
    <t>JEPA MALAR  A( 149 )</t>
  </si>
  <si>
    <t>POLYMER CHEMISTRY</t>
  </si>
  <si>
    <t>SHEEJA LOVELY  K L P( 144 )</t>
  </si>
  <si>
    <t>PHYSICAL CHEMISTRY -II</t>
  </si>
  <si>
    <t>NEVADITHA  N T( 90 )</t>
  </si>
  <si>
    <t>ORGANIC CHEMISTRY – III</t>
  </si>
  <si>
    <t>ISAC SOBANA RAJ  C( 94 )</t>
  </si>
  <si>
    <t>PRACTICAL - ORGANIC ANALYSIS</t>
  </si>
  <si>
    <t>METILDA  P( 142 )</t>
  </si>
  <si>
    <t>PRACTICAL - GRAVIMETRIC ESTIMATION &amp; INORGANIC PREPARATION</t>
  </si>
  <si>
    <t>PERSONALITY DEVELOPMENT</t>
  </si>
  <si>
    <t>KIRUPA VASAM  E K( 150 )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</si>
</sst>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B.SC.CHEM Sem V 2020-2023"/>
      <sheetName val="B.SC.CHEM Sem V 2020-2023 CGPA"/>
      <sheetName val="UGTHI06PB.SC.PHYSI"/>
      <sheetName val="B.SC.PHY Sem V 2020-2021"/>
      <sheetName val="B.SC.PHY Sem V 2020-2021 CGPA"/>
      <sheetName val="UGTHI06QB.SC.BOTAN"/>
      <sheetName val="B.SC.BOT Sem V 2020 - 2023"/>
      <sheetName val="B.SC.BOT Sem V 2020 - 2023 CGPA"/>
      <sheetName val="UGTHI06SB.SC.COMPU"/>
      <sheetName val="B.SC.COMP(A) Sem V 2020-2023"/>
      <sheetName val="B.SC.COMP(A) Sem V 2020-2023 CG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selection activeCell="C26" sqref="C2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42578125" bestFit="1" customWidth="1"/>
    <col min="4" max="4" width="4" customWidth="1"/>
    <col min="5" max="7" width="6" customWidth="1"/>
    <col min="8" max="10" width="4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tr">
        <f>VLOOKUP(B:B,'[1]2020-2023'!$B$1:$C$65536,2,FALSE)</f>
        <v>UACH200426</v>
      </c>
      <c r="B6" s="8">
        <v>20203111504101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26</v>
      </c>
      <c r="H6" s="5" t="s">
        <v>27</v>
      </c>
      <c r="I6" s="5" t="s">
        <v>27</v>
      </c>
      <c r="J6" s="5" t="s">
        <v>24</v>
      </c>
    </row>
    <row r="7" spans="1:10" x14ac:dyDescent="0.25">
      <c r="A7" t="str">
        <f>VLOOKUP(B:B,'[1]2020-2023'!$B$1:$C$65536,2,FALSE)</f>
        <v>UACH200401</v>
      </c>
      <c r="B7" s="8">
        <v>20203111504102</v>
      </c>
      <c r="C7" t="s">
        <v>28</v>
      </c>
      <c r="D7" s="5" t="s">
        <v>24</v>
      </c>
      <c r="E7" s="5" t="s">
        <v>25</v>
      </c>
      <c r="F7" s="5" t="s">
        <v>25</v>
      </c>
      <c r="G7" s="5" t="s">
        <v>26</v>
      </c>
      <c r="H7" s="5" t="s">
        <v>27</v>
      </c>
      <c r="I7" s="5" t="s">
        <v>27</v>
      </c>
      <c r="J7" s="5" t="s">
        <v>26</v>
      </c>
    </row>
    <row r="8" spans="1:10" x14ac:dyDescent="0.25">
      <c r="A8" t="str">
        <f>VLOOKUP(B:B,'[1]2020-2023'!$B$1:$C$65536,2,FALSE)</f>
        <v>UACH200402</v>
      </c>
      <c r="B8" s="8">
        <v>20203111504103</v>
      </c>
      <c r="C8" t="s">
        <v>29</v>
      </c>
      <c r="D8" s="5" t="s">
        <v>25</v>
      </c>
      <c r="E8" s="5" t="s">
        <v>27</v>
      </c>
      <c r="F8" s="5" t="s">
        <v>27</v>
      </c>
      <c r="G8" s="5" t="s">
        <v>30</v>
      </c>
      <c r="H8" s="5" t="s">
        <v>27</v>
      </c>
      <c r="I8" s="5" t="s">
        <v>27</v>
      </c>
      <c r="J8" s="5" t="s">
        <v>25</v>
      </c>
    </row>
    <row r="9" spans="1:10" x14ac:dyDescent="0.25">
      <c r="A9" t="str">
        <f>VLOOKUP(B:B,'[1]2020-2023'!$B$1:$C$65536,2,FALSE)</f>
        <v>UACH200436</v>
      </c>
      <c r="B9" s="8">
        <v>20203111504104</v>
      </c>
      <c r="C9" t="s">
        <v>31</v>
      </c>
      <c r="D9" s="5" t="s">
        <v>26</v>
      </c>
      <c r="E9" s="5" t="s">
        <v>27</v>
      </c>
      <c r="F9" s="5" t="s">
        <v>27</v>
      </c>
      <c r="G9" s="5" t="s">
        <v>32</v>
      </c>
      <c r="H9" s="5" t="s">
        <v>27</v>
      </c>
      <c r="I9" s="5" t="s">
        <v>27</v>
      </c>
      <c r="J9" s="5" t="s">
        <v>25</v>
      </c>
    </row>
    <row r="10" spans="1:10" x14ac:dyDescent="0.25">
      <c r="A10" t="str">
        <f>VLOOKUP(B:B,'[1]2020-2023'!$B$1:$C$65536,2,FALSE)</f>
        <v>UACH200427</v>
      </c>
      <c r="B10" s="8">
        <v>20203111504105</v>
      </c>
      <c r="C10" t="s">
        <v>33</v>
      </c>
      <c r="D10" s="5" t="s">
        <v>26</v>
      </c>
      <c r="E10" s="5" t="s">
        <v>30</v>
      </c>
      <c r="F10" s="5" t="s">
        <v>25</v>
      </c>
      <c r="G10" s="5" t="s">
        <v>30</v>
      </c>
      <c r="H10" s="5" t="s">
        <v>27</v>
      </c>
      <c r="I10" s="5" t="s">
        <v>27</v>
      </c>
      <c r="J10" s="5" t="s">
        <v>26</v>
      </c>
    </row>
    <row r="11" spans="1:10" x14ac:dyDescent="0.25">
      <c r="A11" t="str">
        <f>VLOOKUP(B:B,'[1]2020-2023'!$B$1:$C$65536,2,FALSE)</f>
        <v>UACH200434</v>
      </c>
      <c r="B11" s="8">
        <v>20203111504106</v>
      </c>
      <c r="C11" t="s">
        <v>34</v>
      </c>
      <c r="D11" s="5" t="s">
        <v>25</v>
      </c>
      <c r="E11" s="5" t="s">
        <v>27</v>
      </c>
      <c r="F11" s="5" t="s">
        <v>25</v>
      </c>
      <c r="G11" s="5" t="s">
        <v>30</v>
      </c>
      <c r="H11" s="5" t="s">
        <v>27</v>
      </c>
      <c r="I11" s="5" t="s">
        <v>27</v>
      </c>
      <c r="J11" s="5" t="s">
        <v>25</v>
      </c>
    </row>
    <row r="12" spans="1:10" x14ac:dyDescent="0.25">
      <c r="A12" t="str">
        <f>VLOOKUP(B:B,'[1]2020-2023'!$B$1:$C$65536,2,FALSE)</f>
        <v>UACH200437</v>
      </c>
      <c r="B12" s="8">
        <v>20203111504107</v>
      </c>
      <c r="C12" t="s">
        <v>35</v>
      </c>
      <c r="D12" s="5" t="s">
        <v>32</v>
      </c>
      <c r="E12" s="5" t="s">
        <v>27</v>
      </c>
      <c r="F12" s="5" t="s">
        <v>27</v>
      </c>
      <c r="G12" s="5" t="s">
        <v>32</v>
      </c>
      <c r="H12" s="5" t="s">
        <v>27</v>
      </c>
      <c r="I12" s="5" t="s">
        <v>27</v>
      </c>
      <c r="J12" s="5" t="s">
        <v>32</v>
      </c>
    </row>
    <row r="13" spans="1:10" x14ac:dyDescent="0.25">
      <c r="A13" t="str">
        <f>VLOOKUP(B:B,'[1]2020-2023'!$B$1:$C$65536,2,FALSE)</f>
        <v>UACH200403</v>
      </c>
      <c r="B13" s="8">
        <v>20203111504108</v>
      </c>
      <c r="C13" t="s">
        <v>36</v>
      </c>
      <c r="D13" s="5" t="s">
        <v>25</v>
      </c>
      <c r="E13" s="5" t="s">
        <v>30</v>
      </c>
      <c r="F13" s="5" t="s">
        <v>30</v>
      </c>
      <c r="G13" s="5" t="s">
        <v>32</v>
      </c>
      <c r="H13" s="5" t="s">
        <v>27</v>
      </c>
      <c r="I13" s="5" t="s">
        <v>27</v>
      </c>
      <c r="J13" s="5" t="s">
        <v>30</v>
      </c>
    </row>
    <row r="14" spans="1:10" x14ac:dyDescent="0.25">
      <c r="A14" t="str">
        <f>VLOOKUP(B:B,'[1]2020-2023'!$B$1:$C$65536,2,FALSE)</f>
        <v>UACH200404</v>
      </c>
      <c r="B14" s="8">
        <v>20203111504109</v>
      </c>
      <c r="C14" t="s">
        <v>37</v>
      </c>
      <c r="D14" s="5" t="s">
        <v>32</v>
      </c>
      <c r="E14" s="5" t="s">
        <v>27</v>
      </c>
      <c r="F14" s="5" t="s">
        <v>27</v>
      </c>
      <c r="G14" s="5" t="s">
        <v>27</v>
      </c>
      <c r="H14" s="5" t="s">
        <v>27</v>
      </c>
      <c r="I14" s="5" t="s">
        <v>27</v>
      </c>
      <c r="J14" s="5" t="s">
        <v>32</v>
      </c>
    </row>
    <row r="15" spans="1:10" x14ac:dyDescent="0.25">
      <c r="A15" t="str">
        <f>VLOOKUP(B:B,'[1]2020-2023'!$B$1:$C$65536,2,FALSE)</f>
        <v>UACH200405</v>
      </c>
      <c r="B15" s="8">
        <v>20203111504110</v>
      </c>
      <c r="C15" t="s">
        <v>38</v>
      </c>
      <c r="D15" s="5" t="s">
        <v>26</v>
      </c>
      <c r="E15" s="5" t="s">
        <v>30</v>
      </c>
      <c r="F15" s="5" t="s">
        <v>30</v>
      </c>
      <c r="G15" s="5" t="s">
        <v>32</v>
      </c>
      <c r="H15" s="5" t="s">
        <v>27</v>
      </c>
      <c r="I15" s="5" t="s">
        <v>27</v>
      </c>
      <c r="J15" s="5" t="s">
        <v>25</v>
      </c>
    </row>
    <row r="16" spans="1:10" x14ac:dyDescent="0.25">
      <c r="A16" t="str">
        <f>VLOOKUP(B:B,'[1]2020-2023'!$B$1:$C$65536,2,FALSE)</f>
        <v>UACH200438</v>
      </c>
      <c r="B16" s="8">
        <v>20203111504111</v>
      </c>
      <c r="C16" t="s">
        <v>39</v>
      </c>
      <c r="D16" s="5" t="s">
        <v>25</v>
      </c>
      <c r="E16" s="5" t="s">
        <v>27</v>
      </c>
      <c r="F16" s="5" t="s">
        <v>27</v>
      </c>
      <c r="G16" s="5" t="s">
        <v>30</v>
      </c>
      <c r="H16" s="5" t="s">
        <v>27</v>
      </c>
      <c r="I16" s="5" t="s">
        <v>27</v>
      </c>
      <c r="J16" s="5" t="s">
        <v>25</v>
      </c>
    </row>
    <row r="17" spans="1:10" x14ac:dyDescent="0.25">
      <c r="A17" t="str">
        <f>VLOOKUP(B:B,'[1]2020-2023'!$B$1:$C$65536,2,FALSE)</f>
        <v>UACH200406</v>
      </c>
      <c r="B17" s="8">
        <v>20203111504112</v>
      </c>
      <c r="C17" t="s">
        <v>40</v>
      </c>
      <c r="D17" s="5" t="s">
        <v>32</v>
      </c>
      <c r="E17" s="5" t="s">
        <v>27</v>
      </c>
      <c r="F17" s="5" t="s">
        <v>27</v>
      </c>
      <c r="G17" s="5" t="s">
        <v>27</v>
      </c>
      <c r="H17" s="5" t="s">
        <v>27</v>
      </c>
      <c r="I17" s="5" t="s">
        <v>27</v>
      </c>
      <c r="J17" s="5" t="s">
        <v>32</v>
      </c>
    </row>
    <row r="18" spans="1:10" x14ac:dyDescent="0.25">
      <c r="A18" t="str">
        <f>VLOOKUP(B:B,'[1]2020-2023'!$B$1:$C$65536,2,FALSE)</f>
        <v>UACH200407</v>
      </c>
      <c r="B18" s="8">
        <v>20203111504113</v>
      </c>
      <c r="C18" t="s">
        <v>41</v>
      </c>
      <c r="D18" s="5" t="s">
        <v>26</v>
      </c>
      <c r="E18" s="5" t="s">
        <v>32</v>
      </c>
      <c r="F18" s="5" t="s">
        <v>30</v>
      </c>
      <c r="G18" s="5" t="s">
        <v>25</v>
      </c>
      <c r="H18" s="5" t="s">
        <v>27</v>
      </c>
      <c r="I18" s="5" t="s">
        <v>27</v>
      </c>
      <c r="J18" s="5" t="s">
        <v>26</v>
      </c>
    </row>
    <row r="19" spans="1:10" x14ac:dyDescent="0.25">
      <c r="A19" t="str">
        <f>VLOOKUP(B:B,'[1]2020-2023'!$B$1:$C$65536,2,FALSE)</f>
        <v>UACH200439</v>
      </c>
      <c r="B19" s="8">
        <v>20203111504114</v>
      </c>
      <c r="C19" t="s">
        <v>42</v>
      </c>
      <c r="D19" s="5" t="s">
        <v>26</v>
      </c>
      <c r="E19" s="5" t="s">
        <v>25</v>
      </c>
      <c r="F19" s="5" t="s">
        <v>25</v>
      </c>
      <c r="G19" s="5" t="s">
        <v>25</v>
      </c>
      <c r="H19" s="5" t="s">
        <v>27</v>
      </c>
      <c r="I19" s="5" t="s">
        <v>27</v>
      </c>
      <c r="J19" s="5" t="s">
        <v>26</v>
      </c>
    </row>
    <row r="20" spans="1:10" x14ac:dyDescent="0.25">
      <c r="A20" t="str">
        <f>VLOOKUP(B:B,'[1]2020-2023'!$B$1:$C$65536,2,FALSE)</f>
        <v>UACH200440</v>
      </c>
      <c r="B20" s="8">
        <v>20203111504115</v>
      </c>
      <c r="C20" t="s">
        <v>43</v>
      </c>
      <c r="D20" s="5" t="s">
        <v>24</v>
      </c>
      <c r="E20" s="5" t="s">
        <v>32</v>
      </c>
      <c r="F20" s="5" t="s">
        <v>32</v>
      </c>
      <c r="G20" s="5" t="s">
        <v>25</v>
      </c>
      <c r="H20" s="5" t="s">
        <v>27</v>
      </c>
      <c r="I20" s="5" t="s">
        <v>27</v>
      </c>
      <c r="J20" s="5" t="s">
        <v>26</v>
      </c>
    </row>
    <row r="21" spans="1:10" x14ac:dyDescent="0.25">
      <c r="A21" t="str">
        <f>VLOOKUP(B:B,'[1]2020-2023'!$B$1:$C$65536,2,FALSE)</f>
        <v>UACH200441</v>
      </c>
      <c r="B21" s="8">
        <v>20203111504116</v>
      </c>
      <c r="C21" t="s">
        <v>44</v>
      </c>
      <c r="D21" s="5" t="s">
        <v>25</v>
      </c>
      <c r="E21" s="5" t="s">
        <v>30</v>
      </c>
      <c r="F21" s="5" t="s">
        <v>30</v>
      </c>
      <c r="G21" s="5" t="s">
        <v>32</v>
      </c>
      <c r="H21" s="5" t="s">
        <v>27</v>
      </c>
      <c r="I21" s="5" t="s">
        <v>27</v>
      </c>
      <c r="J21" s="5" t="s">
        <v>32</v>
      </c>
    </row>
    <row r="22" spans="1:10" x14ac:dyDescent="0.25">
      <c r="A22" t="str">
        <f>VLOOKUP(B:B,'[1]2020-2023'!$B$1:$C$65536,2,FALSE)</f>
        <v>UACH200408</v>
      </c>
      <c r="B22" s="8">
        <v>20203111504117</v>
      </c>
      <c r="C22" t="s">
        <v>45</v>
      </c>
      <c r="D22" s="5" t="s">
        <v>25</v>
      </c>
      <c r="E22" s="5" t="s">
        <v>30</v>
      </c>
      <c r="F22" s="5" t="s">
        <v>27</v>
      </c>
      <c r="G22" s="5" t="s">
        <v>32</v>
      </c>
      <c r="H22" s="5" t="s">
        <v>27</v>
      </c>
      <c r="I22" s="5" t="s">
        <v>27</v>
      </c>
      <c r="J22" s="5" t="s">
        <v>32</v>
      </c>
    </row>
    <row r="23" spans="1:10" x14ac:dyDescent="0.25">
      <c r="A23" t="str">
        <f>VLOOKUP(B:B,'[1]2020-2023'!$B$1:$C$65536,2,FALSE)</f>
        <v>UACH200428</v>
      </c>
      <c r="B23" s="8">
        <v>20203111504118</v>
      </c>
      <c r="C23" t="s">
        <v>46</v>
      </c>
      <c r="D23" s="5" t="s">
        <v>26</v>
      </c>
      <c r="E23" s="5" t="s">
        <v>32</v>
      </c>
      <c r="F23" s="5" t="s">
        <v>26</v>
      </c>
      <c r="G23" s="5" t="s">
        <v>24</v>
      </c>
      <c r="H23" s="5" t="s">
        <v>27</v>
      </c>
      <c r="I23" s="5" t="s">
        <v>27</v>
      </c>
      <c r="J23" s="5" t="s">
        <v>24</v>
      </c>
    </row>
    <row r="24" spans="1:10" x14ac:dyDescent="0.25">
      <c r="A24" t="str">
        <f>VLOOKUP(B:B,'[1]2020-2023'!$B$1:$C$65536,2,FALSE)</f>
        <v>UACH200409</v>
      </c>
      <c r="B24" s="8">
        <v>20203111504119</v>
      </c>
      <c r="C24" t="s">
        <v>47</v>
      </c>
      <c r="D24" s="5" t="s">
        <v>25</v>
      </c>
      <c r="E24" s="5" t="s">
        <v>30</v>
      </c>
      <c r="F24" s="5" t="s">
        <v>30</v>
      </c>
      <c r="G24" s="5" t="s">
        <v>30</v>
      </c>
      <c r="H24" s="5" t="s">
        <v>27</v>
      </c>
      <c r="I24" s="5" t="s">
        <v>27</v>
      </c>
      <c r="J24" s="5" t="s">
        <v>32</v>
      </c>
    </row>
    <row r="25" spans="1:10" x14ac:dyDescent="0.25">
      <c r="A25" t="str">
        <f>VLOOKUP(B:B,'[1]2020-2023'!$B$1:$C$65536,2,FALSE)</f>
        <v>UACH200410</v>
      </c>
      <c r="B25" s="8">
        <v>20203111504121</v>
      </c>
      <c r="C25" t="s">
        <v>48</v>
      </c>
      <c r="D25" s="5" t="s">
        <v>32</v>
      </c>
      <c r="E25" s="5" t="s">
        <v>27</v>
      </c>
      <c r="F25" s="5" t="s">
        <v>32</v>
      </c>
      <c r="G25" s="5" t="s">
        <v>32</v>
      </c>
      <c r="H25" s="5" t="s">
        <v>27</v>
      </c>
      <c r="I25" s="5" t="s">
        <v>27</v>
      </c>
      <c r="J25" s="5" t="s">
        <v>25</v>
      </c>
    </row>
    <row r="26" spans="1:10" x14ac:dyDescent="0.25">
      <c r="A26" t="str">
        <f>VLOOKUP(B:B,'[1]2020-2023'!$B$1:$C$65536,2,FALSE)</f>
        <v>UACH200429</v>
      </c>
      <c r="B26" s="8">
        <v>20203111504122</v>
      </c>
      <c r="C26" t="s">
        <v>49</v>
      </c>
      <c r="D26" s="5" t="s">
        <v>26</v>
      </c>
      <c r="E26" s="5" t="s">
        <v>32</v>
      </c>
      <c r="F26" s="5" t="s">
        <v>26</v>
      </c>
      <c r="G26" s="5" t="s">
        <v>50</v>
      </c>
      <c r="H26" s="5" t="s">
        <v>27</v>
      </c>
      <c r="I26" s="5" t="s">
        <v>27</v>
      </c>
      <c r="J26" s="5" t="s">
        <v>26</v>
      </c>
    </row>
    <row r="27" spans="1:10" x14ac:dyDescent="0.25">
      <c r="A27" t="str">
        <f>VLOOKUP(B:B,'[1]2020-2023'!$B$1:$C$65536,2,FALSE)</f>
        <v>UACH200430</v>
      </c>
      <c r="B27" s="8">
        <v>20203111504123</v>
      </c>
      <c r="C27" t="s">
        <v>51</v>
      </c>
      <c r="D27" s="5" t="s">
        <v>26</v>
      </c>
      <c r="E27" s="5" t="s">
        <v>32</v>
      </c>
      <c r="F27" s="5" t="s">
        <v>25</v>
      </c>
      <c r="G27" s="5" t="s">
        <v>26</v>
      </c>
      <c r="H27" s="5" t="s">
        <v>27</v>
      </c>
      <c r="I27" s="5" t="s">
        <v>27</v>
      </c>
      <c r="J27" s="5" t="s">
        <v>26</v>
      </c>
    </row>
    <row r="28" spans="1:10" x14ac:dyDescent="0.25">
      <c r="A28" t="str">
        <f>VLOOKUP(B:B,'[1]2020-2023'!$B$1:$C$65536,2,FALSE)</f>
        <v>UACH200411</v>
      </c>
      <c r="B28" s="8">
        <v>20203111504124</v>
      </c>
      <c r="C28" t="s">
        <v>52</v>
      </c>
      <c r="D28" s="5" t="s">
        <v>25</v>
      </c>
      <c r="E28" s="5" t="s">
        <v>27</v>
      </c>
      <c r="F28" s="5" t="s">
        <v>30</v>
      </c>
      <c r="G28" s="5" t="s">
        <v>25</v>
      </c>
      <c r="H28" s="5" t="s">
        <v>27</v>
      </c>
      <c r="I28" s="5" t="s">
        <v>27</v>
      </c>
      <c r="J28" s="5" t="s">
        <v>25</v>
      </c>
    </row>
    <row r="29" spans="1:10" x14ac:dyDescent="0.25">
      <c r="A29" t="str">
        <f>VLOOKUP(B:B,'[1]2020-2023'!$B$1:$C$65536,2,FALSE)</f>
        <v>UACH200443</v>
      </c>
      <c r="B29" s="8">
        <v>20203111504125</v>
      </c>
      <c r="C29" t="s">
        <v>53</v>
      </c>
      <c r="D29" s="5" t="s">
        <v>26</v>
      </c>
      <c r="E29" s="5" t="s">
        <v>30</v>
      </c>
      <c r="F29" s="5" t="s">
        <v>30</v>
      </c>
      <c r="G29" s="5" t="s">
        <v>25</v>
      </c>
      <c r="H29" s="5" t="s">
        <v>27</v>
      </c>
      <c r="I29" s="5" t="s">
        <v>27</v>
      </c>
      <c r="J29" s="5" t="s">
        <v>25</v>
      </c>
    </row>
    <row r="30" spans="1:10" x14ac:dyDescent="0.25">
      <c r="A30" t="str">
        <f>VLOOKUP(B:B,'[1]2020-2023'!$B$1:$C$65536,2,FALSE)</f>
        <v>UACH200412</v>
      </c>
      <c r="B30" s="8">
        <v>20203111504126</v>
      </c>
      <c r="C30" t="s">
        <v>54</v>
      </c>
      <c r="D30" s="5" t="s">
        <v>25</v>
      </c>
      <c r="E30" s="5" t="s">
        <v>30</v>
      </c>
      <c r="F30" s="5" t="s">
        <v>27</v>
      </c>
      <c r="G30" s="5" t="s">
        <v>32</v>
      </c>
      <c r="H30" s="5" t="s">
        <v>27</v>
      </c>
      <c r="I30" s="5" t="s">
        <v>27</v>
      </c>
      <c r="J30" s="5" t="s">
        <v>25</v>
      </c>
    </row>
    <row r="31" spans="1:10" x14ac:dyDescent="0.25">
      <c r="A31" t="str">
        <f>VLOOKUP(B:B,'[1]2020-2023'!$B$1:$C$65536,2,FALSE)</f>
        <v>UACH200413</v>
      </c>
      <c r="B31" s="8">
        <v>20203111504127</v>
      </c>
      <c r="C31" t="s">
        <v>55</v>
      </c>
      <c r="D31" s="5" t="s">
        <v>25</v>
      </c>
      <c r="E31" s="5" t="s">
        <v>27</v>
      </c>
      <c r="F31" s="5" t="s">
        <v>32</v>
      </c>
      <c r="G31" s="5" t="s">
        <v>30</v>
      </c>
      <c r="H31" s="5" t="s">
        <v>27</v>
      </c>
      <c r="I31" s="5" t="s">
        <v>27</v>
      </c>
      <c r="J31" s="5" t="s">
        <v>32</v>
      </c>
    </row>
    <row r="32" spans="1:10" x14ac:dyDescent="0.25">
      <c r="A32" t="str">
        <f>VLOOKUP(B:B,'[1]2020-2023'!$B$1:$C$65536,2,FALSE)</f>
        <v>UACH200431</v>
      </c>
      <c r="B32" s="8">
        <v>20203111504128</v>
      </c>
      <c r="C32" t="s">
        <v>56</v>
      </c>
      <c r="D32" s="5" t="s">
        <v>25</v>
      </c>
      <c r="E32" s="5" t="s">
        <v>30</v>
      </c>
      <c r="F32" s="5" t="s">
        <v>26</v>
      </c>
      <c r="G32" s="5" t="s">
        <v>25</v>
      </c>
      <c r="H32" s="5" t="s">
        <v>27</v>
      </c>
      <c r="I32" s="5" t="s">
        <v>27</v>
      </c>
      <c r="J32" s="5" t="s">
        <v>26</v>
      </c>
    </row>
    <row r="33" spans="1:10" x14ac:dyDescent="0.25">
      <c r="A33" t="str">
        <f>VLOOKUP(B:B,'[1]2020-2023'!$B$1:$C$65536,2,FALSE)</f>
        <v>UACH200444</v>
      </c>
      <c r="B33" s="8">
        <v>20203111504129</v>
      </c>
      <c r="C33" t="s">
        <v>57</v>
      </c>
      <c r="D33" s="5" t="s">
        <v>25</v>
      </c>
      <c r="E33" s="5" t="s">
        <v>32</v>
      </c>
      <c r="F33" s="5" t="s">
        <v>26</v>
      </c>
      <c r="G33" s="5" t="s">
        <v>26</v>
      </c>
      <c r="H33" s="5" t="s">
        <v>27</v>
      </c>
      <c r="I33" s="5" t="s">
        <v>27</v>
      </c>
      <c r="J33" s="5" t="s">
        <v>25</v>
      </c>
    </row>
    <row r="34" spans="1:10" x14ac:dyDescent="0.25">
      <c r="A34" t="str">
        <f>VLOOKUP(B:B,'[1]2020-2023'!$B$1:$C$65536,2,FALSE)</f>
        <v>UACH200414</v>
      </c>
      <c r="B34" s="8">
        <v>20203111504130</v>
      </c>
      <c r="C34" t="s">
        <v>58</v>
      </c>
      <c r="D34" s="5" t="s">
        <v>25</v>
      </c>
      <c r="E34" s="5" t="s">
        <v>32</v>
      </c>
      <c r="F34" s="5" t="s">
        <v>32</v>
      </c>
      <c r="G34" s="5" t="s">
        <v>32</v>
      </c>
      <c r="H34" s="5" t="s">
        <v>27</v>
      </c>
      <c r="I34" s="5" t="s">
        <v>27</v>
      </c>
      <c r="J34" s="5" t="s">
        <v>32</v>
      </c>
    </row>
    <row r="35" spans="1:10" x14ac:dyDescent="0.25">
      <c r="A35" t="str">
        <f>VLOOKUP(B:B,'[1]2020-2023'!$B$1:$C$65536,2,FALSE)</f>
        <v>UACH200415</v>
      </c>
      <c r="B35" s="8">
        <v>20203111504131</v>
      </c>
      <c r="C35" t="s">
        <v>59</v>
      </c>
      <c r="D35" s="5" t="s">
        <v>32</v>
      </c>
      <c r="E35" s="5" t="s">
        <v>27</v>
      </c>
      <c r="F35" s="5" t="s">
        <v>30</v>
      </c>
      <c r="G35" s="5" t="s">
        <v>30</v>
      </c>
      <c r="H35" s="5" t="s">
        <v>27</v>
      </c>
      <c r="I35" s="5" t="s">
        <v>27</v>
      </c>
      <c r="J35" s="5" t="s">
        <v>32</v>
      </c>
    </row>
    <row r="36" spans="1:10" x14ac:dyDescent="0.25">
      <c r="A36" t="str">
        <f>VLOOKUP(B:B,'[1]2020-2023'!$B$1:$C$65536,2,FALSE)</f>
        <v>UACH200432</v>
      </c>
      <c r="B36" s="8">
        <v>20203111504132</v>
      </c>
      <c r="C36" t="s">
        <v>60</v>
      </c>
      <c r="D36" s="5" t="s">
        <v>32</v>
      </c>
      <c r="E36" s="5" t="s">
        <v>30</v>
      </c>
      <c r="F36" s="5" t="s">
        <v>25</v>
      </c>
      <c r="G36" s="5" t="s">
        <v>30</v>
      </c>
      <c r="H36" s="5" t="s">
        <v>27</v>
      </c>
      <c r="I36" s="5" t="s">
        <v>27</v>
      </c>
      <c r="J36" s="5" t="s">
        <v>32</v>
      </c>
    </row>
    <row r="37" spans="1:10" x14ac:dyDescent="0.25">
      <c r="A37" t="str">
        <f>VLOOKUP(B:B,'[1]2020-2023'!$B$1:$C$65536,2,FALSE)</f>
        <v>UACH200435</v>
      </c>
      <c r="B37" s="8">
        <v>20203111504133</v>
      </c>
      <c r="C37" t="s">
        <v>61</v>
      </c>
      <c r="D37" s="5" t="s">
        <v>32</v>
      </c>
      <c r="E37" s="5" t="s">
        <v>27</v>
      </c>
      <c r="F37" s="5" t="s">
        <v>30</v>
      </c>
      <c r="G37" s="5" t="s">
        <v>30</v>
      </c>
      <c r="H37" s="5" t="s">
        <v>27</v>
      </c>
      <c r="I37" s="5" t="s">
        <v>27</v>
      </c>
      <c r="J37" s="5" t="s">
        <v>32</v>
      </c>
    </row>
    <row r="38" spans="1:10" x14ac:dyDescent="0.25">
      <c r="A38" t="str">
        <f>VLOOKUP(B:B,'[1]2020-2023'!$B$1:$C$65536,2,FALSE)</f>
        <v>UACH200417</v>
      </c>
      <c r="B38" s="8">
        <v>20203111504135</v>
      </c>
      <c r="C38" t="s">
        <v>62</v>
      </c>
      <c r="D38" s="5" t="s">
        <v>26</v>
      </c>
      <c r="E38" s="5" t="s">
        <v>32</v>
      </c>
      <c r="F38" s="5" t="s">
        <v>26</v>
      </c>
      <c r="G38" s="5" t="s">
        <v>25</v>
      </c>
      <c r="H38" s="5" t="s">
        <v>27</v>
      </c>
      <c r="I38" s="5" t="s">
        <v>27</v>
      </c>
      <c r="J38" s="5" t="s">
        <v>26</v>
      </c>
    </row>
    <row r="39" spans="1:10" x14ac:dyDescent="0.25">
      <c r="A39" t="str">
        <f>VLOOKUP(B:B,'[1]2020-2023'!$B$1:$C$65536,2,FALSE)</f>
        <v>UACH200445</v>
      </c>
      <c r="B39" s="8">
        <v>20203111504136</v>
      </c>
      <c r="C39" t="s">
        <v>63</v>
      </c>
      <c r="D39" s="5" t="s">
        <v>32</v>
      </c>
      <c r="E39" s="5" t="s">
        <v>27</v>
      </c>
      <c r="F39" s="5" t="s">
        <v>32</v>
      </c>
      <c r="G39" s="5" t="s">
        <v>30</v>
      </c>
      <c r="H39" s="5" t="s">
        <v>27</v>
      </c>
      <c r="I39" s="5" t="s">
        <v>27</v>
      </c>
      <c r="J39" s="5" t="s">
        <v>32</v>
      </c>
    </row>
    <row r="40" spans="1:10" x14ac:dyDescent="0.25">
      <c r="A40" t="str">
        <f>VLOOKUP(B:B,'[1]2020-2023'!$B$1:$C$65536,2,FALSE)</f>
        <v>UACH200419</v>
      </c>
      <c r="B40" s="8">
        <v>20203111504138</v>
      </c>
      <c r="C40" t="s">
        <v>64</v>
      </c>
      <c r="D40" s="5" t="s">
        <v>25</v>
      </c>
      <c r="E40" s="5" t="s">
        <v>30</v>
      </c>
      <c r="F40" s="5" t="s">
        <v>32</v>
      </c>
      <c r="G40" s="5" t="s">
        <v>30</v>
      </c>
      <c r="H40" s="5" t="s">
        <v>27</v>
      </c>
      <c r="I40" s="5" t="s">
        <v>27</v>
      </c>
      <c r="J40" s="5" t="s">
        <v>32</v>
      </c>
    </row>
    <row r="41" spans="1:10" x14ac:dyDescent="0.25">
      <c r="A41" t="str">
        <f>VLOOKUP(B:B,'[1]2020-2023'!$B$1:$C$65536,2,FALSE)</f>
        <v>UACH200446</v>
      </c>
      <c r="B41" s="8">
        <v>20203111504139</v>
      </c>
      <c r="C41" t="s">
        <v>65</v>
      </c>
      <c r="D41" s="5" t="s">
        <v>26</v>
      </c>
      <c r="E41" s="5" t="s">
        <v>30</v>
      </c>
      <c r="F41" s="5" t="s">
        <v>25</v>
      </c>
      <c r="G41" s="5" t="s">
        <v>30</v>
      </c>
      <c r="H41" s="5" t="s">
        <v>27</v>
      </c>
      <c r="I41" s="5" t="s">
        <v>27</v>
      </c>
      <c r="J41" s="5" t="s">
        <v>32</v>
      </c>
    </row>
    <row r="42" spans="1:10" x14ac:dyDescent="0.25">
      <c r="A42" t="str">
        <f>VLOOKUP(B:B,'[1]2020-2023'!$B$1:$C$65536,2,FALSE)</f>
        <v>UACH200420</v>
      </c>
      <c r="B42" s="8">
        <v>20203111504140</v>
      </c>
      <c r="C42" t="s">
        <v>66</v>
      </c>
      <c r="D42" s="5" t="s">
        <v>25</v>
      </c>
      <c r="E42" s="5" t="s">
        <v>32</v>
      </c>
      <c r="F42" s="5" t="s">
        <v>26</v>
      </c>
      <c r="G42" s="5" t="s">
        <v>32</v>
      </c>
      <c r="H42" s="5" t="s">
        <v>27</v>
      </c>
      <c r="I42" s="5" t="s">
        <v>27</v>
      </c>
      <c r="J42" s="5" t="s">
        <v>25</v>
      </c>
    </row>
    <row r="43" spans="1:10" x14ac:dyDescent="0.25">
      <c r="A43" t="str">
        <f>VLOOKUP(B:B,'[1]2020-2023'!$B$1:$C$65536,2,FALSE)</f>
        <v>UACH200421</v>
      </c>
      <c r="B43" s="8">
        <v>20203111504141</v>
      </c>
      <c r="C43" t="s">
        <v>67</v>
      </c>
      <c r="D43" s="5" t="s">
        <v>26</v>
      </c>
      <c r="E43" s="5" t="s">
        <v>32</v>
      </c>
      <c r="F43" s="5" t="s">
        <v>32</v>
      </c>
      <c r="G43" s="5" t="s">
        <v>32</v>
      </c>
      <c r="H43" s="5" t="s">
        <v>27</v>
      </c>
      <c r="I43" s="5" t="s">
        <v>27</v>
      </c>
      <c r="J43" s="5" t="s">
        <v>32</v>
      </c>
    </row>
    <row r="44" spans="1:10" x14ac:dyDescent="0.25">
      <c r="A44" t="str">
        <f>VLOOKUP(B:B,'[1]2020-2023'!$B$1:$C$65536,2,FALSE)</f>
        <v>UACH200447</v>
      </c>
      <c r="B44" s="8">
        <v>20203111504142</v>
      </c>
      <c r="C44" t="s">
        <v>68</v>
      </c>
      <c r="D44" s="5" t="s">
        <v>26</v>
      </c>
      <c r="E44" s="5" t="s">
        <v>50</v>
      </c>
      <c r="F44" s="5" t="s">
        <v>24</v>
      </c>
      <c r="G44" s="5" t="s">
        <v>26</v>
      </c>
      <c r="H44" s="5" t="s">
        <v>27</v>
      </c>
      <c r="I44" s="5" t="s">
        <v>27</v>
      </c>
      <c r="J44" s="5" t="s">
        <v>32</v>
      </c>
    </row>
    <row r="45" spans="1:10" x14ac:dyDescent="0.25">
      <c r="A45" t="str">
        <f>VLOOKUP(B:B,'[1]2020-2023'!$B$1:$C$65536,2,FALSE)</f>
        <v>UACH200422</v>
      </c>
      <c r="B45" s="8">
        <v>20203111504143</v>
      </c>
      <c r="C45" t="s">
        <v>68</v>
      </c>
      <c r="D45" s="5" t="s">
        <v>26</v>
      </c>
      <c r="E45" s="5" t="s">
        <v>50</v>
      </c>
      <c r="F45" s="5" t="s">
        <v>50</v>
      </c>
      <c r="G45" s="5" t="s">
        <v>50</v>
      </c>
      <c r="H45" s="5" t="s">
        <v>27</v>
      </c>
      <c r="I45" s="5" t="s">
        <v>27</v>
      </c>
      <c r="J45" s="5" t="s">
        <v>25</v>
      </c>
    </row>
    <row r="46" spans="1:10" x14ac:dyDescent="0.25">
      <c r="A46" t="str">
        <f>VLOOKUP(B:B,'[1]2020-2023'!$B$1:$C$65536,2,FALSE)</f>
        <v>UACH200448</v>
      </c>
      <c r="B46" s="8">
        <v>20203111504144</v>
      </c>
      <c r="C46" t="s">
        <v>69</v>
      </c>
      <c r="D46" s="5" t="s">
        <v>26</v>
      </c>
      <c r="E46" s="5" t="s">
        <v>30</v>
      </c>
      <c r="F46" s="5" t="s">
        <v>25</v>
      </c>
      <c r="G46" s="5" t="s">
        <v>32</v>
      </c>
      <c r="H46" s="5" t="s">
        <v>27</v>
      </c>
      <c r="I46" s="5" t="s">
        <v>27</v>
      </c>
      <c r="J46" s="5" t="s">
        <v>25</v>
      </c>
    </row>
    <row r="47" spans="1:10" x14ac:dyDescent="0.25">
      <c r="A47" t="str">
        <f>VLOOKUP(B:B,'[1]2020-2023'!$B$1:$C$65536,2,FALSE)</f>
        <v>UACH200423</v>
      </c>
      <c r="B47" s="8">
        <v>20203111504145</v>
      </c>
      <c r="C47" t="s">
        <v>70</v>
      </c>
      <c r="D47" s="5" t="s">
        <v>25</v>
      </c>
      <c r="E47" s="5" t="s">
        <v>30</v>
      </c>
      <c r="F47" s="5" t="s">
        <v>30</v>
      </c>
      <c r="G47" s="5" t="s">
        <v>30</v>
      </c>
      <c r="H47" s="5" t="s">
        <v>27</v>
      </c>
      <c r="I47" s="5" t="s">
        <v>27</v>
      </c>
      <c r="J47" s="5" t="s">
        <v>32</v>
      </c>
    </row>
    <row r="48" spans="1:10" x14ac:dyDescent="0.25">
      <c r="A48" t="str">
        <f>VLOOKUP(B:B,'[1]2020-2023'!$B$1:$C$65536,2,FALSE)</f>
        <v>UACH200424</v>
      </c>
      <c r="B48" s="8">
        <v>20203111504146</v>
      </c>
      <c r="C48" t="s">
        <v>71</v>
      </c>
      <c r="D48" s="5" t="s">
        <v>30</v>
      </c>
      <c r="E48" s="5" t="s">
        <v>27</v>
      </c>
      <c r="F48" s="5" t="s">
        <v>30</v>
      </c>
      <c r="G48" s="5" t="s">
        <v>30</v>
      </c>
      <c r="H48" s="5" t="s">
        <v>27</v>
      </c>
      <c r="I48" s="5" t="s">
        <v>27</v>
      </c>
      <c r="J48" s="5" t="s">
        <v>32</v>
      </c>
    </row>
    <row r="49" spans="1:10" x14ac:dyDescent="0.25">
      <c r="A49" t="str">
        <f>VLOOKUP(B:B,'[1]2020-2023'!$B$1:$C$65536,2,FALSE)</f>
        <v>UACH200433</v>
      </c>
      <c r="B49" s="8">
        <v>20203111504147</v>
      </c>
      <c r="C49" t="s">
        <v>72</v>
      </c>
      <c r="D49" s="5" t="s">
        <v>25</v>
      </c>
      <c r="E49" s="5" t="s">
        <v>25</v>
      </c>
      <c r="F49" s="5" t="s">
        <v>25</v>
      </c>
      <c r="G49" s="5" t="s">
        <v>25</v>
      </c>
      <c r="H49" s="5" t="s">
        <v>27</v>
      </c>
      <c r="I49" s="5" t="s">
        <v>27</v>
      </c>
      <c r="J49" s="5" t="s">
        <v>25</v>
      </c>
    </row>
    <row r="50" spans="1:10" x14ac:dyDescent="0.25">
      <c r="A50" t="str">
        <f>VLOOKUP(B:B,'[1]2020-2023'!$B$1:$C$65536,2,FALSE)</f>
        <v>UACH200449</v>
      </c>
      <c r="B50" s="8">
        <v>20203111504148</v>
      </c>
      <c r="C50" t="s">
        <v>73</v>
      </c>
      <c r="D50" s="5" t="s">
        <v>25</v>
      </c>
      <c r="E50" s="5" t="s">
        <v>32</v>
      </c>
      <c r="F50" s="5" t="s">
        <v>32</v>
      </c>
      <c r="G50" s="5" t="s">
        <v>25</v>
      </c>
      <c r="H50" s="5" t="s">
        <v>27</v>
      </c>
      <c r="I50" s="5" t="s">
        <v>27</v>
      </c>
      <c r="J50" s="5" t="s">
        <v>25</v>
      </c>
    </row>
    <row r="51" spans="1:10" x14ac:dyDescent="0.25">
      <c r="A51" t="str">
        <f>VLOOKUP(B:B,'[1]2020-2023'!$B$1:$C$65536,2,FALSE)</f>
        <v>UACH200425</v>
      </c>
      <c r="B51" s="8">
        <v>20203111504149</v>
      </c>
      <c r="C51" t="s">
        <v>74</v>
      </c>
      <c r="D51" s="5" t="s">
        <v>26</v>
      </c>
      <c r="E51" s="5" t="s">
        <v>32</v>
      </c>
      <c r="F51" s="5" t="s">
        <v>26</v>
      </c>
      <c r="G51" s="5" t="s">
        <v>26</v>
      </c>
      <c r="H51" s="5" t="s">
        <v>27</v>
      </c>
      <c r="I51" s="5" t="s">
        <v>27</v>
      </c>
      <c r="J51" s="5" t="s">
        <v>25</v>
      </c>
    </row>
    <row r="52" spans="1:10" x14ac:dyDescent="0.25">
      <c r="A52" t="str">
        <f>VLOOKUP(B:B,'[1]2020-2023'!$B$1:$C$65536,2,FALSE)</f>
        <v>UACH200450</v>
      </c>
      <c r="B52" s="8">
        <v>20203111504150</v>
      </c>
      <c r="C52" t="s">
        <v>75</v>
      </c>
      <c r="D52" s="5" t="s">
        <v>25</v>
      </c>
      <c r="E52" s="5" t="s">
        <v>30</v>
      </c>
      <c r="F52" s="5" t="s">
        <v>32</v>
      </c>
      <c r="G52" s="5" t="s">
        <v>32</v>
      </c>
      <c r="H52" s="5" t="s">
        <v>27</v>
      </c>
      <c r="I52" s="5" t="s">
        <v>27</v>
      </c>
      <c r="J52" s="5" t="s">
        <v>30</v>
      </c>
    </row>
    <row r="53" spans="1:10" x14ac:dyDescent="0.25">
      <c r="A53" t="str">
        <f>VLOOKUP(B:B,'[1]2020-2023'!$B$1:$C$65536,2,FALSE)</f>
        <v>UACH200451</v>
      </c>
      <c r="B53" s="8">
        <v>20203111504151</v>
      </c>
      <c r="C53" t="s">
        <v>76</v>
      </c>
      <c r="D53" s="5" t="s">
        <v>26</v>
      </c>
      <c r="E53" s="5" t="s">
        <v>27</v>
      </c>
      <c r="F53" s="5" t="s">
        <v>32</v>
      </c>
      <c r="G53" s="5" t="s">
        <v>25</v>
      </c>
      <c r="H53" s="5" t="s">
        <v>27</v>
      </c>
      <c r="I53" s="5" t="s">
        <v>27</v>
      </c>
      <c r="J53" s="5" t="s">
        <v>25</v>
      </c>
    </row>
    <row r="54" spans="1:10" x14ac:dyDescent="0.25">
      <c r="B54" s="8"/>
      <c r="D54" s="5"/>
      <c r="E54" s="5"/>
      <c r="F54" s="5"/>
      <c r="G54" s="5"/>
      <c r="H54" s="5"/>
      <c r="I54" s="5"/>
      <c r="J54" s="5"/>
    </row>
    <row r="55" spans="1:10" x14ac:dyDescent="0.25">
      <c r="B55" t="s">
        <v>77</v>
      </c>
      <c r="D55">
        <f>COUNTIF($D$6:$D$53, "O")</f>
        <v>0</v>
      </c>
      <c r="E55">
        <f>COUNTIF($E$6:$E$53, "O")</f>
        <v>15</v>
      </c>
      <c r="F55">
        <f>COUNTIF($F$6:$F$53, "O")</f>
        <v>8</v>
      </c>
      <c r="G55">
        <f>COUNTIF($G$6:$G$53, "O")</f>
        <v>2</v>
      </c>
      <c r="H55">
        <f>COUNTIF($H$6:$H$53, "O")</f>
        <v>48</v>
      </c>
      <c r="I55">
        <f>COUNTIF($I$6:$I$53, "O")</f>
        <v>48</v>
      </c>
      <c r="J55">
        <f>COUNTIF($J$6:$J$53, "O")</f>
        <v>0</v>
      </c>
    </row>
    <row r="56" spans="1:10" x14ac:dyDescent="0.25">
      <c r="B56" t="s">
        <v>78</v>
      </c>
      <c r="D56">
        <f>COUNTIF($D$6:$D$53, "A+")</f>
        <v>1</v>
      </c>
      <c r="E56">
        <f>COUNTIF($E$6:$E$53, "A+")</f>
        <v>15</v>
      </c>
      <c r="F56">
        <f>COUNTIF($F$6:$F$53, "A+")</f>
        <v>11</v>
      </c>
      <c r="G56">
        <f>COUNTIF($G$6:$G$53, "A+")</f>
        <v>14</v>
      </c>
      <c r="H56">
        <f>COUNTIF($H$6:$H$53, "A+")</f>
        <v>0</v>
      </c>
      <c r="I56">
        <f>COUNTIF($I$6:$I$53, "A+")</f>
        <v>0</v>
      </c>
      <c r="J56">
        <f>COUNTIF($J$6:$J$53, "A+")</f>
        <v>2</v>
      </c>
    </row>
    <row r="57" spans="1:10" x14ac:dyDescent="0.25">
      <c r="B57" t="s">
        <v>79</v>
      </c>
      <c r="D57">
        <f>COUNTIF($D$6:$D$53, "A")</f>
        <v>8</v>
      </c>
      <c r="E57">
        <f>COUNTIF($E$6:$E$53, "A")</f>
        <v>12</v>
      </c>
      <c r="F57">
        <f>COUNTIF($F$6:$F$53, "A")</f>
        <v>10</v>
      </c>
      <c r="G57">
        <f>COUNTIF($G$6:$G$53, "A")</f>
        <v>13</v>
      </c>
      <c r="H57">
        <f>COUNTIF($H$6:$H$53, "A")</f>
        <v>0</v>
      </c>
      <c r="I57">
        <f>COUNTIF($I$6:$I$53, "A")</f>
        <v>0</v>
      </c>
      <c r="J57">
        <f>COUNTIF($J$6:$J$53, "A")</f>
        <v>18</v>
      </c>
    </row>
    <row r="58" spans="1:10" x14ac:dyDescent="0.25">
      <c r="B58" t="s">
        <v>80</v>
      </c>
      <c r="D58">
        <f>COUNTIF($D$6:$D$53, "B+")</f>
        <v>19</v>
      </c>
      <c r="E58">
        <f>COUNTIF($E$6:$E$53, "B+")</f>
        <v>4</v>
      </c>
      <c r="F58">
        <f>COUNTIF($F$6:$F$53, "B+")</f>
        <v>9</v>
      </c>
      <c r="G58">
        <f>COUNTIF($G$6:$G$53, "B+")</f>
        <v>10</v>
      </c>
      <c r="H58">
        <f>COUNTIF($H$6:$H$53, "B+")</f>
        <v>0</v>
      </c>
      <c r="I58">
        <f>COUNTIF($I$6:$I$53, "B+")</f>
        <v>0</v>
      </c>
      <c r="J58">
        <f>COUNTIF($J$6:$J$53, "B+")</f>
        <v>17</v>
      </c>
    </row>
    <row r="59" spans="1:10" x14ac:dyDescent="0.25">
      <c r="B59" t="s">
        <v>81</v>
      </c>
      <c r="D59">
        <f>COUNTIF($D$6:$D$53, "B")</f>
        <v>17</v>
      </c>
      <c r="E59">
        <f>COUNTIF($E$6:$E$53, "B")</f>
        <v>0</v>
      </c>
      <c r="F59">
        <f>COUNTIF($F$6:$F$53, "B")</f>
        <v>8</v>
      </c>
      <c r="G59">
        <f>COUNTIF($G$6:$G$53, "B")</f>
        <v>6</v>
      </c>
      <c r="H59">
        <f>COUNTIF($H$6:$H$53, "B")</f>
        <v>0</v>
      </c>
      <c r="I59">
        <f>COUNTIF($I$6:$I$53, "B")</f>
        <v>0</v>
      </c>
      <c r="J59">
        <f>COUNTIF($J$6:$J$53, "B")</f>
        <v>9</v>
      </c>
    </row>
    <row r="60" spans="1:10" x14ac:dyDescent="0.25">
      <c r="B60" t="s">
        <v>82</v>
      </c>
      <c r="D60">
        <f>COUNTIF($D$6:$D$53, "C")</f>
        <v>3</v>
      </c>
      <c r="E60">
        <f>COUNTIF($E$6:$E$53, "C")</f>
        <v>0</v>
      </c>
      <c r="F60">
        <f>COUNTIF($F$6:$F$53, "C")</f>
        <v>1</v>
      </c>
      <c r="G60">
        <f>COUNTIF($G$6:$G$53, "C")</f>
        <v>1</v>
      </c>
      <c r="H60">
        <f>COUNTIF($H$6:$H$53, "C")</f>
        <v>0</v>
      </c>
      <c r="I60">
        <f>COUNTIF($I$6:$I$53, "C")</f>
        <v>0</v>
      </c>
      <c r="J60">
        <f>COUNTIF($J$6:$J$53, "C")</f>
        <v>2</v>
      </c>
    </row>
    <row r="61" spans="1:10" x14ac:dyDescent="0.25">
      <c r="B61" t="s">
        <v>83</v>
      </c>
      <c r="D61">
        <f>COUNTIF($D$6:$D$53, "RA")</f>
        <v>0</v>
      </c>
      <c r="E61">
        <f>COUNTIF($E$6:$E$53, "RA")</f>
        <v>2</v>
      </c>
      <c r="F61">
        <f>COUNTIF($F$6:$F$53, "RA")</f>
        <v>1</v>
      </c>
      <c r="G61">
        <f>COUNTIF($G$6:$G$53, "RA")</f>
        <v>2</v>
      </c>
      <c r="H61">
        <f>COUNTIF($H$6:$H$53, "RA")</f>
        <v>0</v>
      </c>
      <c r="I61">
        <f>COUNTIF($I$6:$I$53, "RA")</f>
        <v>0</v>
      </c>
      <c r="J61">
        <f>COUNTIF($J$6:$J$53, "RA")</f>
        <v>0</v>
      </c>
    </row>
    <row r="62" spans="1:10" x14ac:dyDescent="0.25">
      <c r="B62" t="s">
        <v>84</v>
      </c>
      <c r="D62">
        <f>COUNTIF($D$6:$D$53, "AA")</f>
        <v>0</v>
      </c>
      <c r="E62">
        <f>COUNTIF($E$6:$E$53, "AA")</f>
        <v>0</v>
      </c>
      <c r="F62">
        <f>COUNTIF($F$6:$F$53, "AA")</f>
        <v>0</v>
      </c>
      <c r="G62">
        <f>COUNTIF($G$6:$G$53, "AA")</f>
        <v>0</v>
      </c>
      <c r="H62">
        <f>COUNTIF($H$6:$H$53, "AA")</f>
        <v>0</v>
      </c>
      <c r="I62">
        <f>COUNTIF($I$6:$I$53, "AA")</f>
        <v>0</v>
      </c>
      <c r="J62">
        <f>COUNTIF($J$6:$J$53, "AA")</f>
        <v>0</v>
      </c>
    </row>
    <row r="63" spans="1:10" x14ac:dyDescent="0.25">
      <c r="B63" t="s">
        <v>85</v>
      </c>
      <c r="D63">
        <f>COUNTIF($D$6:$D$53, "MM")</f>
        <v>0</v>
      </c>
      <c r="E63">
        <f>COUNTIF($E$6:$E$53, "MM")</f>
        <v>0</v>
      </c>
      <c r="F63">
        <f>COUNTIF($F$6:$F$53, "MM")</f>
        <v>0</v>
      </c>
      <c r="G63">
        <f>COUNTIF($G$6:$G$53, "MM")</f>
        <v>0</v>
      </c>
      <c r="H63">
        <f>COUNTIF($H$6:$H$53, "MM")</f>
        <v>0</v>
      </c>
      <c r="I63">
        <f>COUNTIF($I$6:$I$53, "MM")</f>
        <v>0</v>
      </c>
      <c r="J63">
        <f>COUNTIF($J$6:$J$53, "MM")</f>
        <v>0</v>
      </c>
    </row>
    <row r="65" spans="2:13" x14ac:dyDescent="0.25">
      <c r="B65" t="s">
        <v>86</v>
      </c>
      <c r="D65">
        <v>48</v>
      </c>
      <c r="E65">
        <v>48</v>
      </c>
      <c r="F65">
        <v>48</v>
      </c>
      <c r="G65">
        <v>48</v>
      </c>
      <c r="H65">
        <v>48</v>
      </c>
      <c r="I65">
        <v>48</v>
      </c>
      <c r="J65">
        <v>48</v>
      </c>
    </row>
    <row r="66" spans="2:13" x14ac:dyDescent="0.25">
      <c r="B66" t="s">
        <v>87</v>
      </c>
      <c r="D66">
        <f>SUM($D$55:$D$60)</f>
        <v>48</v>
      </c>
      <c r="E66">
        <f>SUM($E$55:$E$60)</f>
        <v>46</v>
      </c>
      <c r="F66">
        <f>SUM($F$55:$F$60)</f>
        <v>47</v>
      </c>
      <c r="G66">
        <f>SUM($G$55:$G$60)</f>
        <v>46</v>
      </c>
      <c r="H66">
        <f>SUM($H$55:$H$60)</f>
        <v>48</v>
      </c>
      <c r="I66">
        <f>SUM($I$55:$I$60)</f>
        <v>48</v>
      </c>
      <c r="J66">
        <f>SUM($J$55:$J$60)</f>
        <v>48</v>
      </c>
    </row>
    <row r="67" spans="2:13" x14ac:dyDescent="0.25">
      <c r="B67" t="s">
        <v>88</v>
      </c>
      <c r="D67">
        <v>100</v>
      </c>
      <c r="E67">
        <v>95.83</v>
      </c>
      <c r="F67">
        <v>97.92</v>
      </c>
      <c r="G67">
        <v>95.83</v>
      </c>
      <c r="H67">
        <v>100</v>
      </c>
      <c r="I67">
        <v>100</v>
      </c>
      <c r="J67">
        <v>100</v>
      </c>
    </row>
    <row r="68" spans="2:13" x14ac:dyDescent="0.25">
      <c r="B68" t="s">
        <v>89</v>
      </c>
      <c r="D68">
        <v>0</v>
      </c>
      <c r="E68">
        <v>2</v>
      </c>
      <c r="F68">
        <v>1</v>
      </c>
      <c r="G68">
        <v>2</v>
      </c>
      <c r="H68">
        <v>0</v>
      </c>
      <c r="I68">
        <v>0</v>
      </c>
      <c r="J68">
        <v>0</v>
      </c>
    </row>
    <row r="69" spans="2:13" x14ac:dyDescent="0.25">
      <c r="B69" t="s">
        <v>90</v>
      </c>
      <c r="D69">
        <v>0</v>
      </c>
      <c r="E69">
        <v>4.17</v>
      </c>
      <c r="F69">
        <v>2.08</v>
      </c>
      <c r="G69">
        <v>4.17</v>
      </c>
      <c r="H69">
        <v>0</v>
      </c>
      <c r="I69">
        <v>0</v>
      </c>
      <c r="J69">
        <v>0</v>
      </c>
    </row>
    <row r="73" spans="2:13" x14ac:dyDescent="0.25">
      <c r="B73" t="s">
        <v>91</v>
      </c>
      <c r="F73" t="s">
        <v>92</v>
      </c>
      <c r="L73">
        <v>100</v>
      </c>
      <c r="M73">
        <v>3</v>
      </c>
    </row>
    <row r="74" spans="2:13" x14ac:dyDescent="0.25">
      <c r="B74" t="s">
        <v>93</v>
      </c>
      <c r="F74" t="s">
        <v>94</v>
      </c>
      <c r="L74">
        <v>95.83</v>
      </c>
      <c r="M74">
        <v>3</v>
      </c>
    </row>
    <row r="75" spans="2:13" x14ac:dyDescent="0.25">
      <c r="B75" t="s">
        <v>95</v>
      </c>
      <c r="F75" t="s">
        <v>96</v>
      </c>
      <c r="L75">
        <v>97.92</v>
      </c>
      <c r="M75">
        <v>3</v>
      </c>
    </row>
    <row r="76" spans="2:13" x14ac:dyDescent="0.25">
      <c r="B76" t="s">
        <v>97</v>
      </c>
      <c r="F76" t="s">
        <v>98</v>
      </c>
      <c r="L76">
        <v>95.83</v>
      </c>
      <c r="M76">
        <v>3</v>
      </c>
    </row>
    <row r="77" spans="2:13" x14ac:dyDescent="0.25">
      <c r="B77" t="s">
        <v>99</v>
      </c>
      <c r="F77" t="s">
        <v>100</v>
      </c>
      <c r="L77">
        <v>100</v>
      </c>
      <c r="M77">
        <v>3</v>
      </c>
    </row>
    <row r="78" spans="2:13" x14ac:dyDescent="0.25">
      <c r="B78" t="s">
        <v>101</v>
      </c>
      <c r="F78" t="s">
        <v>98</v>
      </c>
      <c r="L78">
        <v>100</v>
      </c>
      <c r="M78">
        <v>3</v>
      </c>
    </row>
    <row r="79" spans="2:13" x14ac:dyDescent="0.25">
      <c r="B79" t="s">
        <v>102</v>
      </c>
      <c r="F79" t="s">
        <v>103</v>
      </c>
      <c r="L79">
        <v>100</v>
      </c>
      <c r="M79">
        <v>4</v>
      </c>
    </row>
  </sheetData>
  <conditionalFormatting sqref="D1:J5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B.SC.CHEM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2023-03-13T08:55:35Z</dcterms:created>
  <dcterms:modified xsi:type="dcterms:W3CDTF">2023-03-13T08:55:51Z</dcterms:modified>
</cp:coreProperties>
</file>