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 MAT(SF) Sem V 2020-2023" sheetId="1" r:id="rId1"/>
  </sheets>
  <externalReferences>
    <externalReference r:id="rId2"/>
    <externalReference r:id="rId3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E37" i="1"/>
  <c r="D37" i="1"/>
  <c r="J36" i="1"/>
  <c r="I36" i="1"/>
  <c r="H36" i="1"/>
  <c r="G36" i="1"/>
  <c r="F36" i="1"/>
  <c r="E36" i="1"/>
  <c r="D36" i="1"/>
  <c r="J35" i="1"/>
  <c r="I35" i="1"/>
  <c r="H35" i="1"/>
  <c r="G35" i="1"/>
  <c r="F35" i="1"/>
  <c r="E35" i="1"/>
  <c r="D35" i="1"/>
  <c r="J34" i="1"/>
  <c r="I34" i="1"/>
  <c r="H34" i="1"/>
  <c r="G34" i="1"/>
  <c r="F34" i="1"/>
  <c r="E34" i="1"/>
  <c r="D34" i="1"/>
  <c r="J33" i="1"/>
  <c r="I33" i="1"/>
  <c r="H33" i="1"/>
  <c r="G33" i="1"/>
  <c r="F33" i="1"/>
  <c r="E33" i="1"/>
  <c r="D33" i="1"/>
  <c r="J32" i="1"/>
  <c r="I32" i="1"/>
  <c r="H32" i="1"/>
  <c r="G32" i="1"/>
  <c r="F32" i="1"/>
  <c r="E32" i="1"/>
  <c r="D32" i="1"/>
  <c r="J31" i="1"/>
  <c r="I31" i="1"/>
  <c r="H31" i="1"/>
  <c r="G31" i="1"/>
  <c r="F31" i="1"/>
  <c r="E31" i="1"/>
  <c r="D31" i="1"/>
  <c r="J30" i="1"/>
  <c r="I30" i="1"/>
  <c r="I40" i="1" s="1"/>
  <c r="H30" i="1"/>
  <c r="G30" i="1"/>
  <c r="G40" i="1" s="1"/>
  <c r="F30" i="1"/>
  <c r="E30" i="1"/>
  <c r="E40" i="1" s="1"/>
  <c r="D30" i="1"/>
  <c r="J29" i="1"/>
  <c r="J40" i="1" s="1"/>
  <c r="I29" i="1"/>
  <c r="H29" i="1"/>
  <c r="H40" i="1" s="1"/>
  <c r="G29" i="1"/>
  <c r="F29" i="1"/>
  <c r="F40" i="1" s="1"/>
  <c r="E29" i="1"/>
  <c r="D29" i="1"/>
  <c r="D40" i="1" s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<sst xmlns="http://schemas.openxmlformats.org/spreadsheetml/2006/main" count="233" uniqueCount="79">
  <si>
    <t xml:space="preserve">Roll Number </t>
  </si>
  <si>
    <t xml:space="preserve">MSU Register No </t>
  </si>
  <si>
    <t>Code</t>
  </si>
  <si>
    <t>AMMA51</t>
  </si>
  <si>
    <t>AEMA52</t>
  </si>
  <si>
    <t>AMMA52</t>
  </si>
  <si>
    <t>AMMA53</t>
  </si>
  <si>
    <t>AMMA54</t>
  </si>
  <si>
    <t>AEMA56</t>
  </si>
  <si>
    <t>ACSB51</t>
  </si>
  <si>
    <t>Subject</t>
  </si>
  <si>
    <t>LINEAR</t>
  </si>
  <si>
    <t>DISCRE</t>
  </si>
  <si>
    <t>REAL A</t>
  </si>
  <si>
    <t>STATIC</t>
  </si>
  <si>
    <t>TRANSF</t>
  </si>
  <si>
    <t>MS OFF</t>
  </si>
  <si>
    <t>PERSON</t>
  </si>
  <si>
    <t>PART III only</t>
  </si>
  <si>
    <t>credits (C)</t>
  </si>
  <si>
    <t xml:space="preserve"> </t>
  </si>
  <si>
    <t>THEORY  (T)/ 
PRACTICAL (P)</t>
  </si>
  <si>
    <t>T</t>
  </si>
  <si>
    <t xml:space="preserve">AASHIKA J     </t>
  </si>
  <si>
    <t>A</t>
  </si>
  <si>
    <t>O</t>
  </si>
  <si>
    <t>A+</t>
  </si>
  <si>
    <t xml:space="preserve">ABIRAMI V V    </t>
  </si>
  <si>
    <t xml:space="preserve">ABISHA S     </t>
  </si>
  <si>
    <t>B+</t>
  </si>
  <si>
    <t>B</t>
  </si>
  <si>
    <t xml:space="preserve">ABISHIYA V P    </t>
  </si>
  <si>
    <t xml:space="preserve">AKSHAYA S     </t>
  </si>
  <si>
    <t>RA</t>
  </si>
  <si>
    <t xml:space="preserve">ALJIYA J D    </t>
  </si>
  <si>
    <t xml:space="preserve">ANCELIN A J    </t>
  </si>
  <si>
    <t xml:space="preserve">ANUSHA MARIYA S    </t>
  </si>
  <si>
    <t xml:space="preserve">ASHRITHA S     </t>
  </si>
  <si>
    <t xml:space="preserve">BHAVISREE P R    </t>
  </si>
  <si>
    <t xml:space="preserve">BLESSY J     </t>
  </si>
  <si>
    <t xml:space="preserve">JEFFNIHA OBI O    </t>
  </si>
  <si>
    <t xml:space="preserve">NEETHU S M    </t>
  </si>
  <si>
    <t xml:space="preserve">PRABITHA J     </t>
  </si>
  <si>
    <t xml:space="preserve">PRAVIN P     </t>
  </si>
  <si>
    <t xml:space="preserve">QUEEN BLESSY A    </t>
  </si>
  <si>
    <t xml:space="preserve">SNEHA K     </t>
  </si>
  <si>
    <t xml:space="preserve">STEFFY G S    </t>
  </si>
  <si>
    <t xml:space="preserve">SUMAIYA RAASHIDA A    </t>
  </si>
  <si>
    <t xml:space="preserve">V K VIJESH    </t>
  </si>
  <si>
    <t xml:space="preserve">VARSHA K     </t>
  </si>
  <si>
    <t xml:space="preserve">VINUSHIYA V     </t>
  </si>
  <si>
    <t xml:space="preserve">Total No. of 'O' </t>
  </si>
  <si>
    <t xml:space="preserve">Total No. of 'A+' </t>
  </si>
  <si>
    <t xml:space="preserve">Total No. of 'A' </t>
  </si>
  <si>
    <t xml:space="preserve">Total No. of 'B+' </t>
  </si>
  <si>
    <t xml:space="preserve"> Total No. of 'B' </t>
  </si>
  <si>
    <t>Total No. of 'C'</t>
  </si>
  <si>
    <t xml:space="preserve">Total No. of 'RA' </t>
  </si>
  <si>
    <t xml:space="preserve">Total No. of 'AA' </t>
  </si>
  <si>
    <t xml:space="preserve">Total No. of 'MM' </t>
  </si>
  <si>
    <t>Total appeared</t>
  </si>
  <si>
    <t>Total Passed</t>
  </si>
  <si>
    <t>Pass Presentage</t>
  </si>
  <si>
    <t>Total Failed</t>
  </si>
  <si>
    <t>Failed percentage</t>
  </si>
  <si>
    <t>LINEAR ALGEBRA</t>
  </si>
  <si>
    <t>BEAUTLIN JEMI J( 371 )</t>
  </si>
  <si>
    <t>DISCRETE MATHEMATICS</t>
  </si>
  <si>
    <t>JASPIN JEBA  D( 200 )</t>
  </si>
  <si>
    <t>REAL ANALYSIS</t>
  </si>
  <si>
    <t>LENIN XAVIOUR X( 346 )</t>
  </si>
  <si>
    <t>STATICS</t>
  </si>
  <si>
    <t>SUBHA T - MAG-4( 381 )</t>
  </si>
  <si>
    <t>TRANSFORMS AND THEIR APPLICATIONS</t>
  </si>
  <si>
    <t>IWIN JOEL T( 345 )</t>
  </si>
  <si>
    <t>MS OFFICE</t>
  </si>
  <si>
    <t>JANELENT LINA  H( 191 )</t>
  </si>
  <si>
    <t>PERSONALITY DEVELOPMENT</t>
  </si>
  <si>
    <t>SHYNI  T S( 190 )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</si>
</sst>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November%202022/2%20All%20UG%20MSU%20results%20Nov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/>
      <sheetData sheetId="1"/>
      <sheetData sheetId="2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 ENG(SF)"/>
      <sheetName val="UGFIR00ENB.A ENG(SF)Grade"/>
      <sheetName val="UGFIR00ENB.A ENG(SF)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 CS(SF)"/>
      <sheetName val="UGFIR06SB.SC CS(SF)Grade"/>
      <sheetName val="UGFIR06SB.SC CS(SF)CGPA"/>
      <sheetName val="UGFIR06YB.SC PEDU"/>
      <sheetName val="UGFIR06YB.SC PEDUGrade"/>
      <sheetName val="UGFIR06YB.SC 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FIR07COB.COM"/>
      <sheetName val="UGFIR07COB.COMGrade"/>
      <sheetName val="UGFIR07COB.COM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 ENG(SF)"/>
      <sheetName val="UGSEC00ENB.A ENG(SF)Grade"/>
      <sheetName val="UGSEC00ENB.A ENG(SF)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AB.SC MAT(SF)"/>
      <sheetName val="UGSEC06AB.SC MAT(SF)Grade"/>
      <sheetName val="UGSEC06AB.SC MAT(SF)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 CS(SF)"/>
      <sheetName val="UGSEC06SB.SC CS(SF)Grade"/>
      <sheetName val="UGSEC06SB.SC CS(SF)CGPA"/>
      <sheetName val="UGSEC06YB.SC PEDU"/>
      <sheetName val="UGSEC06YB.SC PEDUGrade"/>
      <sheetName val="UGSEC06YB.SC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 ENG(SF)"/>
      <sheetName val="UGTHI00ENB.A ENG(SF)Grade"/>
      <sheetName val="UGTHI00ENB.A ENG(SF)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AB.SC MAT(SF)"/>
      <sheetName val="B.SC MAT(SF) Sem V 2020-2023"/>
      <sheetName val="B.SC MAT(SF) Sem V 2020-2023 CG"/>
      <sheetName val="UGTHI06CB.SC.CHEMI"/>
      <sheetName val="B.SC.CHEM Sem V 2020-2023"/>
      <sheetName val="B.SC.CHEM Sem V 2020-2023 CGPA"/>
      <sheetName val="UGTHI06PB.SC.PHYSI"/>
      <sheetName val="B.SC.PHY Sem V 2020-2021"/>
      <sheetName val="B.SC.PHY Sem V 2020-2021 CGPA"/>
      <sheetName val="UGTHI06QB.SC.BOTAN"/>
      <sheetName val="B.SC.BOT Sem V 2020 - 2023"/>
      <sheetName val="B.SC.BOT Sem V 2020 - 2023 CGPA"/>
      <sheetName val="UGTHI06SB.SC.COMPU"/>
      <sheetName val="B.SC.COMP(A) Sem V 2020-2023"/>
      <sheetName val="B.SC.COMP(A) Sem V 2020-2023 CG"/>
      <sheetName val="UGTHI06SB.SC CS(SF)"/>
      <sheetName val="B.SC CS(SF) Sem V 2021-2023"/>
      <sheetName val="B.SC CS(SF) Sem V 2021-2023 cgp"/>
      <sheetName val="UGTHI06YB.SC PEDU"/>
      <sheetName val="B.SC PEDUSem V 2020-2023"/>
      <sheetName val="B.SC PEDUSem V 2020-2023 cgpa"/>
      <sheetName val="UGTHI06ZB.SC.ZOOLO"/>
      <sheetName val="B.SC Zoo Sem V 2020-2023"/>
      <sheetName val="B.SC Zoo Sem V 2020-2023 "/>
      <sheetName val="UGTHI07COB.COM."/>
      <sheetName val="B.COM (A) 2020-2023"/>
      <sheetName val="B.COM (A)2020-2023"/>
      <sheetName val="UGTHI07COB.COM(SF)"/>
      <sheetName val="B.COM(SF) 2020-2023  Sem V"/>
      <sheetName val="B.COM(SF) 2020-2023 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workbookViewId="0">
      <selection activeCell="C19" sqref="C19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5703125" bestFit="1" customWidth="1"/>
    <col min="4" max="5" width="4" customWidth="1"/>
    <col min="6" max="6" width="6" customWidth="1"/>
    <col min="7" max="7" width="4" customWidth="1"/>
    <col min="8" max="8" width="6" customWidth="1"/>
    <col min="9" max="9" width="4" customWidth="1"/>
    <col min="10" max="10" width="6" customWidth="1"/>
  </cols>
  <sheetData>
    <row r="1" spans="1:18" ht="47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8" ht="42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8" x14ac:dyDescent="0.25">
      <c r="A3" s="2"/>
      <c r="B3" s="2"/>
      <c r="C3" s="4" t="s">
        <v>18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8" x14ac:dyDescent="0.25">
      <c r="A4" s="2"/>
      <c r="B4" s="2"/>
      <c r="C4" s="4" t="s">
        <v>19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  <c r="J4" s="5">
        <v>2</v>
      </c>
    </row>
    <row r="5" spans="1:18" ht="30" x14ac:dyDescent="0.25">
      <c r="A5" s="6"/>
      <c r="B5" s="6" t="s">
        <v>20</v>
      </c>
      <c r="C5" s="7" t="s">
        <v>21</v>
      </c>
      <c r="D5" s="5" t="s">
        <v>22</v>
      </c>
      <c r="E5" s="5" t="s">
        <v>22</v>
      </c>
      <c r="F5" s="5" t="s">
        <v>22</v>
      </c>
      <c r="G5" s="5" t="s">
        <v>22</v>
      </c>
      <c r="H5" s="5" t="s">
        <v>22</v>
      </c>
      <c r="I5" s="5" t="s">
        <v>22</v>
      </c>
      <c r="J5" s="5" t="s">
        <v>22</v>
      </c>
    </row>
    <row r="6" spans="1:18" x14ac:dyDescent="0.25">
      <c r="A6" t="str">
        <f>VLOOKUP(B:B,'[1]2020-2023'!$B$1:$C$65536,2,FALSE)</f>
        <v>USMA202201</v>
      </c>
      <c r="B6" s="8">
        <v>20203111517201</v>
      </c>
      <c r="C6" t="s">
        <v>23</v>
      </c>
      <c r="D6" s="5" t="s">
        <v>24</v>
      </c>
      <c r="E6" s="5" t="s">
        <v>25</v>
      </c>
      <c r="F6" s="5" t="s">
        <v>26</v>
      </c>
      <c r="G6" s="5" t="s">
        <v>26</v>
      </c>
      <c r="H6" s="5" t="s">
        <v>24</v>
      </c>
      <c r="I6" s="5" t="s">
        <v>25</v>
      </c>
      <c r="J6" s="5" t="s">
        <v>24</v>
      </c>
    </row>
    <row r="7" spans="1:18" x14ac:dyDescent="0.25">
      <c r="A7" t="str">
        <f>VLOOKUP(B:B,'[1]2020-2023'!$B$1:$C$65536,2,FALSE)</f>
        <v>USMA202202</v>
      </c>
      <c r="B7" s="8">
        <v>20203111517203</v>
      </c>
      <c r="C7" t="s">
        <v>27</v>
      </c>
      <c r="D7" s="5" t="s">
        <v>25</v>
      </c>
      <c r="E7" s="5" t="s">
        <v>26</v>
      </c>
      <c r="F7" s="5" t="s">
        <v>25</v>
      </c>
      <c r="G7" s="5" t="s">
        <v>25</v>
      </c>
      <c r="H7" s="5" t="s">
        <v>26</v>
      </c>
      <c r="I7" s="5" t="s">
        <v>26</v>
      </c>
      <c r="J7" s="5" t="s">
        <v>24</v>
      </c>
    </row>
    <row r="8" spans="1:18" x14ac:dyDescent="0.25">
      <c r="A8" t="str">
        <f>VLOOKUP(B:B,'[1]2020-2023'!$B$1:$C$65536,2,FALSE)</f>
        <v>USMA202203</v>
      </c>
      <c r="B8" s="8">
        <v>20203111517204</v>
      </c>
      <c r="C8" t="s">
        <v>28</v>
      </c>
      <c r="D8" s="5" t="s">
        <v>29</v>
      </c>
      <c r="E8" s="5" t="s">
        <v>26</v>
      </c>
      <c r="F8" s="5" t="s">
        <v>26</v>
      </c>
      <c r="G8" s="5" t="s">
        <v>29</v>
      </c>
      <c r="H8" s="5" t="s">
        <v>30</v>
      </c>
      <c r="I8" s="5" t="s">
        <v>26</v>
      </c>
      <c r="J8" s="5" t="s">
        <v>29</v>
      </c>
    </row>
    <row r="9" spans="1:18" x14ac:dyDescent="0.25">
      <c r="A9" t="str">
        <f>VLOOKUP(B:B,'[1]2020-2023'!$B$1:$C$65536,2,FALSE)</f>
        <v>USMA202204</v>
      </c>
      <c r="B9" s="8">
        <v>20203111517205</v>
      </c>
      <c r="C9" t="s">
        <v>31</v>
      </c>
      <c r="D9" s="5" t="s">
        <v>24</v>
      </c>
      <c r="E9" s="5" t="s">
        <v>24</v>
      </c>
      <c r="F9" s="5" t="s">
        <v>29</v>
      </c>
      <c r="G9" s="5" t="s">
        <v>26</v>
      </c>
      <c r="H9" s="5" t="s">
        <v>24</v>
      </c>
      <c r="I9" s="5" t="s">
        <v>26</v>
      </c>
      <c r="J9" s="5" t="s">
        <v>29</v>
      </c>
    </row>
    <row r="10" spans="1:18" x14ac:dyDescent="0.25">
      <c r="A10" t="str">
        <f>VLOOKUP(B:B,'[1]2020-2023'!$B$1:$C$65536,2,FALSE)</f>
        <v>USMA202205</v>
      </c>
      <c r="B10" s="8">
        <v>20203111517206</v>
      </c>
      <c r="C10" t="s">
        <v>32</v>
      </c>
      <c r="D10" s="5" t="s">
        <v>29</v>
      </c>
      <c r="E10" s="5" t="s">
        <v>30</v>
      </c>
      <c r="F10" s="5" t="s">
        <v>29</v>
      </c>
      <c r="G10" s="5" t="s">
        <v>29</v>
      </c>
      <c r="H10" s="5" t="s">
        <v>33</v>
      </c>
      <c r="I10" s="5" t="s">
        <v>24</v>
      </c>
      <c r="J10" s="5" t="s">
        <v>30</v>
      </c>
    </row>
    <row r="11" spans="1:18" x14ac:dyDescent="0.25">
      <c r="A11" t="str">
        <f>VLOOKUP(B:B,'[1]2020-2023'!$B$1:$C$65536,2,FALSE)</f>
        <v>USMA202206</v>
      </c>
      <c r="B11" s="8">
        <v>20203111517207</v>
      </c>
      <c r="C11" t="s">
        <v>34</v>
      </c>
      <c r="D11" s="5" t="s">
        <v>30</v>
      </c>
      <c r="E11" s="5" t="s">
        <v>29</v>
      </c>
      <c r="F11" s="5" t="s">
        <v>29</v>
      </c>
      <c r="G11" s="5" t="s">
        <v>29</v>
      </c>
      <c r="H11" s="5" t="s">
        <v>33</v>
      </c>
      <c r="I11" s="5" t="s">
        <v>24</v>
      </c>
      <c r="J11" s="5" t="s">
        <v>29</v>
      </c>
      <c r="P11" s="1"/>
      <c r="Q11" s="1"/>
      <c r="R11" s="2"/>
    </row>
    <row r="12" spans="1:18" x14ac:dyDescent="0.25">
      <c r="A12" t="str">
        <f>VLOOKUP(B:B,'[1]2020-2023'!$B$1:$C$65536,2,FALSE)</f>
        <v>USMA202207</v>
      </c>
      <c r="B12" s="8">
        <v>20203111517208</v>
      </c>
      <c r="C12" t="s">
        <v>35</v>
      </c>
      <c r="D12" s="5" t="s">
        <v>29</v>
      </c>
      <c r="E12" s="5" t="s">
        <v>26</v>
      </c>
      <c r="F12" s="5" t="s">
        <v>29</v>
      </c>
      <c r="G12" s="5" t="s">
        <v>29</v>
      </c>
      <c r="H12" s="5" t="s">
        <v>29</v>
      </c>
      <c r="I12" s="5" t="s">
        <v>30</v>
      </c>
      <c r="J12" s="5" t="s">
        <v>30</v>
      </c>
      <c r="P12" s="2"/>
      <c r="Q12" s="2"/>
      <c r="R12" s="2"/>
    </row>
    <row r="13" spans="1:18" x14ac:dyDescent="0.25">
      <c r="A13" t="str">
        <f>VLOOKUP(B:B,'[1]2020-2023'!$B$1:$C$65536,2,FALSE)</f>
        <v>USMA202209</v>
      </c>
      <c r="B13" s="8">
        <v>20203111517210</v>
      </c>
      <c r="C13" t="s">
        <v>36</v>
      </c>
      <c r="D13" s="5" t="s">
        <v>26</v>
      </c>
      <c r="E13" s="5" t="s">
        <v>24</v>
      </c>
      <c r="F13" s="5" t="s">
        <v>24</v>
      </c>
      <c r="G13" s="5" t="s">
        <v>26</v>
      </c>
      <c r="H13" s="5" t="s">
        <v>33</v>
      </c>
      <c r="I13" s="5" t="s">
        <v>24</v>
      </c>
      <c r="J13" s="5" t="s">
        <v>30</v>
      </c>
      <c r="P13" s="2"/>
      <c r="Q13" s="2"/>
      <c r="R13" s="4"/>
    </row>
    <row r="14" spans="1:18" x14ac:dyDescent="0.25">
      <c r="A14" t="str">
        <f>VLOOKUP(B:B,'[1]2020-2023'!$B$1:$C$65536,2,FALSE)</f>
        <v>USMA202210</v>
      </c>
      <c r="B14" s="8">
        <v>20203111517211</v>
      </c>
      <c r="C14" t="s">
        <v>37</v>
      </c>
      <c r="D14" s="5" t="s">
        <v>24</v>
      </c>
      <c r="E14" s="5" t="s">
        <v>24</v>
      </c>
      <c r="F14" s="5" t="s">
        <v>29</v>
      </c>
      <c r="G14" s="5" t="s">
        <v>29</v>
      </c>
      <c r="H14" s="5" t="s">
        <v>30</v>
      </c>
      <c r="I14" s="5" t="s">
        <v>29</v>
      </c>
      <c r="J14" s="5" t="s">
        <v>30</v>
      </c>
      <c r="P14" s="2"/>
      <c r="Q14" s="2"/>
      <c r="R14" s="4"/>
    </row>
    <row r="15" spans="1:18" x14ac:dyDescent="0.25">
      <c r="A15" t="str">
        <f>VLOOKUP(B:B,'[1]2020-2023'!$B$1:$C$65536,2,FALSE)</f>
        <v>USMA202211</v>
      </c>
      <c r="B15" s="8">
        <v>20203111517213</v>
      </c>
      <c r="C15" t="s">
        <v>38</v>
      </c>
      <c r="D15" s="5" t="s">
        <v>25</v>
      </c>
      <c r="E15" s="5" t="s">
        <v>24</v>
      </c>
      <c r="F15" s="5" t="s">
        <v>29</v>
      </c>
      <c r="G15" s="5" t="s">
        <v>24</v>
      </c>
      <c r="H15" s="5" t="s">
        <v>29</v>
      </c>
      <c r="I15" s="5" t="s">
        <v>26</v>
      </c>
      <c r="J15" s="5" t="s">
        <v>29</v>
      </c>
      <c r="P15" s="6"/>
      <c r="Q15" s="6"/>
      <c r="R15" s="7"/>
    </row>
    <row r="16" spans="1:18" x14ac:dyDescent="0.25">
      <c r="A16" t="str">
        <f>VLOOKUP(B:B,'[1]2020-2023'!$B$1:$C$65536,2,FALSE)</f>
        <v>USMA202212</v>
      </c>
      <c r="B16" s="8">
        <v>20203111517214</v>
      </c>
      <c r="C16" t="s">
        <v>39</v>
      </c>
      <c r="D16" s="5" t="s">
        <v>25</v>
      </c>
      <c r="E16" s="5" t="s">
        <v>26</v>
      </c>
      <c r="F16" s="5" t="s">
        <v>24</v>
      </c>
      <c r="G16" s="5" t="s">
        <v>26</v>
      </c>
      <c r="H16" s="5" t="s">
        <v>26</v>
      </c>
      <c r="I16" s="5" t="s">
        <v>26</v>
      </c>
      <c r="J16" s="5" t="s">
        <v>29</v>
      </c>
    </row>
    <row r="17" spans="1:10" x14ac:dyDescent="0.25">
      <c r="A17" t="str">
        <f>VLOOKUP(B:B,'[1]2020-2023'!$B$1:$C$65536,2,FALSE)</f>
        <v>USMA202213</v>
      </c>
      <c r="B17" s="8">
        <v>20203111517215</v>
      </c>
      <c r="C17" t="s">
        <v>40</v>
      </c>
      <c r="D17" s="5" t="s">
        <v>26</v>
      </c>
      <c r="E17" s="5" t="s">
        <v>24</v>
      </c>
      <c r="F17" s="5" t="s">
        <v>33</v>
      </c>
      <c r="G17" s="5" t="s">
        <v>24</v>
      </c>
      <c r="H17" s="5" t="s">
        <v>29</v>
      </c>
      <c r="I17" s="5" t="s">
        <v>26</v>
      </c>
      <c r="J17" s="5" t="s">
        <v>29</v>
      </c>
    </row>
    <row r="18" spans="1:10" x14ac:dyDescent="0.25">
      <c r="A18" t="str">
        <f>VLOOKUP(B:B,'[1]2020-2023'!$B$1:$C$65536,2,FALSE)</f>
        <v>USMA202214</v>
      </c>
      <c r="B18" s="8">
        <v>20203111517216</v>
      </c>
      <c r="C18" t="s">
        <v>41</v>
      </c>
      <c r="D18" s="5" t="s">
        <v>25</v>
      </c>
      <c r="E18" s="5" t="s">
        <v>26</v>
      </c>
      <c r="F18" s="5" t="s">
        <v>25</v>
      </c>
      <c r="G18" s="5" t="s">
        <v>25</v>
      </c>
      <c r="H18" s="5" t="s">
        <v>24</v>
      </c>
      <c r="I18" s="5" t="s">
        <v>26</v>
      </c>
      <c r="J18" s="5" t="s">
        <v>29</v>
      </c>
    </row>
    <row r="19" spans="1:10" x14ac:dyDescent="0.25">
      <c r="A19" t="str">
        <f>VLOOKUP(B:B,'[1]2020-2023'!$B$1:$C$65536,2,FALSE)</f>
        <v>USMA202215</v>
      </c>
      <c r="B19" s="8">
        <v>20203111517217</v>
      </c>
      <c r="C19" t="s">
        <v>42</v>
      </c>
      <c r="D19" s="5" t="s">
        <v>26</v>
      </c>
      <c r="E19" s="5" t="s">
        <v>26</v>
      </c>
      <c r="F19" s="5" t="s">
        <v>29</v>
      </c>
      <c r="G19" s="5" t="s">
        <v>24</v>
      </c>
      <c r="H19" s="5" t="s">
        <v>33</v>
      </c>
      <c r="I19" s="5" t="s">
        <v>24</v>
      </c>
      <c r="J19" s="5" t="s">
        <v>29</v>
      </c>
    </row>
    <row r="20" spans="1:10" x14ac:dyDescent="0.25">
      <c r="A20" t="str">
        <f>VLOOKUP(B:B,'[1]2020-2023'!$B$1:$C$65536,2,FALSE)</f>
        <v>USMA202224</v>
      </c>
      <c r="B20" s="8">
        <v>20203111517218</v>
      </c>
      <c r="C20" t="s">
        <v>43</v>
      </c>
      <c r="D20" s="5" t="s">
        <v>26</v>
      </c>
      <c r="E20" s="5" t="s">
        <v>25</v>
      </c>
      <c r="F20" s="5" t="s">
        <v>24</v>
      </c>
      <c r="G20" s="5" t="s">
        <v>25</v>
      </c>
      <c r="H20" s="5" t="s">
        <v>26</v>
      </c>
      <c r="I20" s="5" t="s">
        <v>24</v>
      </c>
      <c r="J20" s="5" t="s">
        <v>33</v>
      </c>
    </row>
    <row r="21" spans="1:10" x14ac:dyDescent="0.25">
      <c r="A21" t="str">
        <f>VLOOKUP(B:B,'[1]2020-2023'!$B$1:$C$65536,2,FALSE)</f>
        <v>USMA202216</v>
      </c>
      <c r="B21" s="8">
        <v>20203111517219</v>
      </c>
      <c r="C21" t="s">
        <v>44</v>
      </c>
      <c r="D21" s="5" t="s">
        <v>24</v>
      </c>
      <c r="E21" s="5" t="s">
        <v>29</v>
      </c>
      <c r="F21" s="5" t="s">
        <v>29</v>
      </c>
      <c r="G21" s="5" t="s">
        <v>29</v>
      </c>
      <c r="H21" s="5" t="s">
        <v>33</v>
      </c>
      <c r="I21" s="5" t="s">
        <v>24</v>
      </c>
      <c r="J21" s="5" t="s">
        <v>29</v>
      </c>
    </row>
    <row r="22" spans="1:10" x14ac:dyDescent="0.25">
      <c r="A22" t="str">
        <f>VLOOKUP(B:B,'[1]2020-2023'!$B$1:$C$65536,2,FALSE)</f>
        <v>USMA202217</v>
      </c>
      <c r="B22" s="8">
        <v>20203111517220</v>
      </c>
      <c r="C22" t="s">
        <v>45</v>
      </c>
      <c r="D22" s="5" t="s">
        <v>29</v>
      </c>
      <c r="E22" s="5" t="s">
        <v>24</v>
      </c>
      <c r="F22" s="5" t="s">
        <v>30</v>
      </c>
      <c r="G22" s="5" t="s">
        <v>24</v>
      </c>
      <c r="H22" s="5" t="s">
        <v>30</v>
      </c>
      <c r="I22" s="5" t="s">
        <v>26</v>
      </c>
      <c r="J22" s="5" t="s">
        <v>29</v>
      </c>
    </row>
    <row r="23" spans="1:10" x14ac:dyDescent="0.25">
      <c r="A23" t="str">
        <f>VLOOKUP(B:B,'[1]2020-2023'!$B$1:$C$65536,2,FALSE)</f>
        <v>USMA202218</v>
      </c>
      <c r="B23" s="8">
        <v>20203111517221</v>
      </c>
      <c r="C23" t="s">
        <v>46</v>
      </c>
      <c r="D23" s="5" t="s">
        <v>26</v>
      </c>
      <c r="E23" s="5" t="s">
        <v>24</v>
      </c>
      <c r="F23" s="5" t="s">
        <v>30</v>
      </c>
      <c r="G23" s="5" t="s">
        <v>29</v>
      </c>
      <c r="H23" s="5" t="s">
        <v>30</v>
      </c>
      <c r="I23" s="5" t="s">
        <v>26</v>
      </c>
      <c r="J23" s="5" t="s">
        <v>29</v>
      </c>
    </row>
    <row r="24" spans="1:10" x14ac:dyDescent="0.25">
      <c r="A24" t="str">
        <f>VLOOKUP(B:B,'[1]2020-2023'!$B$1:$C$65536,2,FALSE)</f>
        <v>USMA202219</v>
      </c>
      <c r="B24" s="8">
        <v>20203111517222</v>
      </c>
      <c r="C24" t="s">
        <v>47</v>
      </c>
      <c r="D24" s="5" t="s">
        <v>29</v>
      </c>
      <c r="E24" s="5" t="s">
        <v>24</v>
      </c>
      <c r="F24" s="5" t="s">
        <v>30</v>
      </c>
      <c r="G24" s="5" t="s">
        <v>30</v>
      </c>
      <c r="H24" s="5" t="s">
        <v>30</v>
      </c>
      <c r="I24" s="5" t="s">
        <v>24</v>
      </c>
      <c r="J24" s="5" t="s">
        <v>30</v>
      </c>
    </row>
    <row r="25" spans="1:10" x14ac:dyDescent="0.25">
      <c r="A25" t="str">
        <f>VLOOKUP(B:B,'[1]2020-2023'!$B$1:$C$65536,2,FALSE)</f>
        <v>USMA202226</v>
      </c>
      <c r="B25" s="8">
        <v>20203111517223</v>
      </c>
      <c r="C25" t="s">
        <v>48</v>
      </c>
      <c r="D25" s="5" t="s">
        <v>26</v>
      </c>
      <c r="E25" s="5" t="s">
        <v>25</v>
      </c>
      <c r="F25" s="5" t="s">
        <v>24</v>
      </c>
      <c r="G25" s="5" t="s">
        <v>26</v>
      </c>
      <c r="H25" s="5" t="s">
        <v>29</v>
      </c>
      <c r="I25" s="5" t="s">
        <v>24</v>
      </c>
      <c r="J25" s="5" t="s">
        <v>30</v>
      </c>
    </row>
    <row r="26" spans="1:10" x14ac:dyDescent="0.25">
      <c r="A26" t="str">
        <f>VLOOKUP(B:B,'[1]2020-2023'!$B$1:$C$65536,2,FALSE)</f>
        <v>USMA202220</v>
      </c>
      <c r="B26" s="8">
        <v>20203111517224</v>
      </c>
      <c r="C26" t="s">
        <v>49</v>
      </c>
      <c r="D26" s="5" t="s">
        <v>26</v>
      </c>
      <c r="E26" s="5" t="s">
        <v>24</v>
      </c>
      <c r="F26" s="5" t="s">
        <v>24</v>
      </c>
      <c r="G26" s="5" t="s">
        <v>24</v>
      </c>
      <c r="H26" s="5" t="s">
        <v>29</v>
      </c>
      <c r="I26" s="5" t="s">
        <v>24</v>
      </c>
      <c r="J26" s="5" t="s">
        <v>29</v>
      </c>
    </row>
    <row r="27" spans="1:10" x14ac:dyDescent="0.25">
      <c r="A27" t="str">
        <f>VLOOKUP(B:B,'[1]2020-2023'!$B$1:$C$65536,2,FALSE)</f>
        <v>USMA202221</v>
      </c>
      <c r="B27" s="8">
        <v>20203111517226</v>
      </c>
      <c r="C27" t="s">
        <v>50</v>
      </c>
      <c r="D27" s="5" t="s">
        <v>24</v>
      </c>
      <c r="E27" s="5" t="s">
        <v>29</v>
      </c>
      <c r="F27" s="5" t="s">
        <v>24</v>
      </c>
      <c r="G27" s="5" t="s">
        <v>29</v>
      </c>
      <c r="H27" s="5" t="s">
        <v>30</v>
      </c>
      <c r="I27" s="5" t="s">
        <v>24</v>
      </c>
      <c r="J27" s="5" t="s">
        <v>29</v>
      </c>
    </row>
    <row r="28" spans="1:10" x14ac:dyDescent="0.25">
      <c r="B28" s="8"/>
      <c r="D28" s="5"/>
      <c r="E28" s="5"/>
      <c r="F28" s="5"/>
      <c r="G28" s="5"/>
      <c r="H28" s="5"/>
      <c r="I28" s="5"/>
      <c r="J28" s="5"/>
    </row>
    <row r="29" spans="1:10" x14ac:dyDescent="0.25">
      <c r="B29" t="s">
        <v>51</v>
      </c>
      <c r="D29">
        <f>COUNTIF($D$6:$D$27, "O")</f>
        <v>4</v>
      </c>
      <c r="E29">
        <f>COUNTIF($E$6:$E$27, "O")</f>
        <v>3</v>
      </c>
      <c r="F29">
        <f>COUNTIF($F$6:$F$27, "O")</f>
        <v>2</v>
      </c>
      <c r="G29">
        <f>COUNTIF($G$6:$G$27, "O")</f>
        <v>3</v>
      </c>
      <c r="H29">
        <f>COUNTIF($H$6:$H$27, "O")</f>
        <v>0</v>
      </c>
      <c r="I29">
        <f>COUNTIF($I$6:$I$27, "O")</f>
        <v>1</v>
      </c>
      <c r="J29">
        <f>COUNTIF($J$6:$J$27, "O")</f>
        <v>0</v>
      </c>
    </row>
    <row r="30" spans="1:10" x14ac:dyDescent="0.25">
      <c r="B30" t="s">
        <v>52</v>
      </c>
      <c r="D30">
        <f>COUNTIF($D$6:$D$27, "A+")</f>
        <v>7</v>
      </c>
      <c r="E30">
        <f>COUNTIF($E$6:$E$27, "A+")</f>
        <v>6</v>
      </c>
      <c r="F30">
        <f>COUNTIF($F$6:$F$27, "A+")</f>
        <v>2</v>
      </c>
      <c r="G30">
        <f>COUNTIF($G$6:$G$27, "A+")</f>
        <v>5</v>
      </c>
      <c r="H30">
        <f>COUNTIF($H$6:$H$27, "A+")</f>
        <v>3</v>
      </c>
      <c r="I30">
        <f>COUNTIF($I$6:$I$27, "A+")</f>
        <v>9</v>
      </c>
      <c r="J30">
        <f>COUNTIF($J$6:$J$27, "A+")</f>
        <v>0</v>
      </c>
    </row>
    <row r="31" spans="1:10" x14ac:dyDescent="0.25">
      <c r="B31" t="s">
        <v>53</v>
      </c>
      <c r="D31">
        <f>COUNTIF($D$6:$D$27, "A")</f>
        <v>5</v>
      </c>
      <c r="E31">
        <f>COUNTIF($E$6:$E$27, "A")</f>
        <v>9</v>
      </c>
      <c r="F31">
        <f>COUNTIF($F$6:$F$27, "A")</f>
        <v>6</v>
      </c>
      <c r="G31">
        <f>COUNTIF($G$6:$G$27, "A")</f>
        <v>5</v>
      </c>
      <c r="H31">
        <f>COUNTIF($H$6:$H$27, "A")</f>
        <v>3</v>
      </c>
      <c r="I31">
        <f>COUNTIF($I$6:$I$27, "A")</f>
        <v>10</v>
      </c>
      <c r="J31">
        <f>COUNTIF($J$6:$J$27, "A")</f>
        <v>2</v>
      </c>
    </row>
    <row r="32" spans="1:10" x14ac:dyDescent="0.25">
      <c r="B32" t="s">
        <v>54</v>
      </c>
      <c r="D32">
        <f>COUNTIF($D$6:$D$27, "B+")</f>
        <v>5</v>
      </c>
      <c r="E32">
        <f>COUNTIF($E$6:$E$27, "B+")</f>
        <v>3</v>
      </c>
      <c r="F32">
        <f>COUNTIF($F$6:$F$27, "B+")</f>
        <v>8</v>
      </c>
      <c r="G32">
        <f>COUNTIF($G$6:$G$27, "B+")</f>
        <v>8</v>
      </c>
      <c r="H32">
        <f>COUNTIF($H$6:$H$27, "B+")</f>
        <v>5</v>
      </c>
      <c r="I32">
        <f>COUNTIF($I$6:$I$27, "B+")</f>
        <v>1</v>
      </c>
      <c r="J32">
        <f>COUNTIF($J$6:$J$27, "B+")</f>
        <v>13</v>
      </c>
    </row>
    <row r="33" spans="2:13" x14ac:dyDescent="0.25">
      <c r="B33" t="s">
        <v>55</v>
      </c>
      <c r="D33">
        <f>COUNTIF($D$6:$D$27, "B")</f>
        <v>1</v>
      </c>
      <c r="E33">
        <f>COUNTIF($E$6:$E$27, "B")</f>
        <v>1</v>
      </c>
      <c r="F33">
        <f>COUNTIF($F$6:$F$27, "B")</f>
        <v>3</v>
      </c>
      <c r="G33">
        <f>COUNTIF($G$6:$G$27, "B")</f>
        <v>1</v>
      </c>
      <c r="H33">
        <f>COUNTIF($H$6:$H$27, "B")</f>
        <v>6</v>
      </c>
      <c r="I33">
        <f>COUNTIF($I$6:$I$27, "B")</f>
        <v>1</v>
      </c>
      <c r="J33">
        <f>COUNTIF($J$6:$J$27, "B")</f>
        <v>6</v>
      </c>
    </row>
    <row r="34" spans="2:13" x14ac:dyDescent="0.25">
      <c r="B34" t="s">
        <v>56</v>
      </c>
      <c r="D34">
        <f>COUNTIF($D$6:$D$27, "C")</f>
        <v>0</v>
      </c>
      <c r="E34">
        <f>COUNTIF($E$6:$E$27, "C")</f>
        <v>0</v>
      </c>
      <c r="F34">
        <f>COUNTIF($F$6:$F$27, "C")</f>
        <v>0</v>
      </c>
      <c r="G34">
        <f>COUNTIF($G$6:$G$27, "C")</f>
        <v>0</v>
      </c>
      <c r="H34">
        <f>COUNTIF($H$6:$H$27, "C")</f>
        <v>0</v>
      </c>
      <c r="I34">
        <f>COUNTIF($I$6:$I$27, "C")</f>
        <v>0</v>
      </c>
      <c r="J34">
        <f>COUNTIF($J$6:$J$27, "C")</f>
        <v>0</v>
      </c>
    </row>
    <row r="35" spans="2:13" x14ac:dyDescent="0.25">
      <c r="B35" t="s">
        <v>57</v>
      </c>
      <c r="D35">
        <f>COUNTIF($D$6:$D$27, "RA")</f>
        <v>0</v>
      </c>
      <c r="E35">
        <f>COUNTIF($E$6:$E$27, "RA")</f>
        <v>0</v>
      </c>
      <c r="F35">
        <f>COUNTIF($F$6:$F$27, "RA")</f>
        <v>1</v>
      </c>
      <c r="G35">
        <f>COUNTIF($G$6:$G$27, "RA")</f>
        <v>0</v>
      </c>
      <c r="H35">
        <f>COUNTIF($H$6:$H$27, "RA")</f>
        <v>5</v>
      </c>
      <c r="I35">
        <f>COUNTIF($I$6:$I$27, "RA")</f>
        <v>0</v>
      </c>
      <c r="J35">
        <f>COUNTIF($J$6:$J$27, "RA")</f>
        <v>1</v>
      </c>
    </row>
    <row r="36" spans="2:13" x14ac:dyDescent="0.25">
      <c r="B36" t="s">
        <v>58</v>
      </c>
      <c r="D36">
        <f>COUNTIF($D$6:$D$27, "AA")</f>
        <v>0</v>
      </c>
      <c r="E36">
        <f>COUNTIF($E$6:$E$27, "AA")</f>
        <v>0</v>
      </c>
      <c r="F36">
        <f>COUNTIF($F$6:$F$27, "AA")</f>
        <v>0</v>
      </c>
      <c r="G36">
        <f>COUNTIF($G$6:$G$27, "AA")</f>
        <v>0</v>
      </c>
      <c r="H36">
        <f>COUNTIF($H$6:$H$27, "AA")</f>
        <v>0</v>
      </c>
      <c r="I36">
        <f>COUNTIF($I$6:$I$27, "AA")</f>
        <v>0</v>
      </c>
      <c r="J36">
        <f>COUNTIF($J$6:$J$27, "AA")</f>
        <v>0</v>
      </c>
    </row>
    <row r="37" spans="2:13" x14ac:dyDescent="0.25">
      <c r="B37" t="s">
        <v>59</v>
      </c>
      <c r="D37">
        <f>COUNTIF($D$6:$D$27, "MM")</f>
        <v>0</v>
      </c>
      <c r="E37">
        <f>COUNTIF($E$6:$E$27, "MM")</f>
        <v>0</v>
      </c>
      <c r="F37">
        <f>COUNTIF($F$6:$F$27, "MM")</f>
        <v>0</v>
      </c>
      <c r="G37">
        <f>COUNTIF($G$6:$G$27, "MM")</f>
        <v>0</v>
      </c>
      <c r="H37">
        <f>COUNTIF($H$6:$H$27, "MM")</f>
        <v>0</v>
      </c>
      <c r="I37">
        <f>COUNTIF($I$6:$I$27, "MM")</f>
        <v>0</v>
      </c>
      <c r="J37">
        <f>COUNTIF($J$6:$J$27, "MM")</f>
        <v>0</v>
      </c>
    </row>
    <row r="39" spans="2:13" x14ac:dyDescent="0.25">
      <c r="B39" t="s">
        <v>60</v>
      </c>
      <c r="D39">
        <v>22</v>
      </c>
      <c r="E39">
        <v>22</v>
      </c>
      <c r="F39">
        <v>22</v>
      </c>
      <c r="G39">
        <v>22</v>
      </c>
      <c r="H39">
        <v>22</v>
      </c>
      <c r="I39">
        <v>22</v>
      </c>
      <c r="J39">
        <v>22</v>
      </c>
    </row>
    <row r="40" spans="2:13" x14ac:dyDescent="0.25">
      <c r="B40" t="s">
        <v>61</v>
      </c>
      <c r="D40">
        <f>SUM($D$29:$D$34)</f>
        <v>22</v>
      </c>
      <c r="E40">
        <f>SUM($E$29:$E$34)</f>
        <v>22</v>
      </c>
      <c r="F40">
        <f>SUM($F$29:$F$34)</f>
        <v>21</v>
      </c>
      <c r="G40">
        <f>SUM($G$29:$G$34)</f>
        <v>22</v>
      </c>
      <c r="H40">
        <f>SUM($H$29:$H$34)</f>
        <v>17</v>
      </c>
      <c r="I40">
        <f>SUM($I$29:$I$34)</f>
        <v>22</v>
      </c>
      <c r="J40">
        <f>SUM($J$29:$J$34)</f>
        <v>21</v>
      </c>
    </row>
    <row r="41" spans="2:13" x14ac:dyDescent="0.25">
      <c r="B41" t="s">
        <v>62</v>
      </c>
      <c r="D41">
        <v>100</v>
      </c>
      <c r="E41">
        <v>100</v>
      </c>
      <c r="F41">
        <v>95.45</v>
      </c>
      <c r="G41">
        <v>100</v>
      </c>
      <c r="H41">
        <v>77.27</v>
      </c>
      <c r="I41">
        <v>100</v>
      </c>
      <c r="J41">
        <v>95.45</v>
      </c>
    </row>
    <row r="42" spans="2:13" x14ac:dyDescent="0.25">
      <c r="B42" t="s">
        <v>63</v>
      </c>
      <c r="D42">
        <v>0</v>
      </c>
      <c r="E42">
        <v>0</v>
      </c>
      <c r="F42">
        <v>1</v>
      </c>
      <c r="G42">
        <v>0</v>
      </c>
      <c r="H42">
        <v>5</v>
      </c>
      <c r="I42">
        <v>0</v>
      </c>
      <c r="J42">
        <v>1</v>
      </c>
    </row>
    <row r="43" spans="2:13" x14ac:dyDescent="0.25">
      <c r="B43" t="s">
        <v>64</v>
      </c>
      <c r="D43">
        <v>0</v>
      </c>
      <c r="E43">
        <v>0</v>
      </c>
      <c r="F43">
        <v>4.55</v>
      </c>
      <c r="G43">
        <v>0</v>
      </c>
      <c r="H43">
        <v>22.73</v>
      </c>
      <c r="I43">
        <v>0</v>
      </c>
      <c r="J43">
        <v>4.55</v>
      </c>
    </row>
    <row r="47" spans="2:13" x14ac:dyDescent="0.25">
      <c r="B47" t="s">
        <v>65</v>
      </c>
      <c r="F47" t="s">
        <v>66</v>
      </c>
      <c r="L47">
        <v>100</v>
      </c>
      <c r="M47">
        <v>3</v>
      </c>
    </row>
    <row r="48" spans="2:13" x14ac:dyDescent="0.25">
      <c r="B48" t="s">
        <v>67</v>
      </c>
      <c r="F48" t="s">
        <v>68</v>
      </c>
      <c r="L48">
        <v>100</v>
      </c>
      <c r="M48">
        <v>3</v>
      </c>
    </row>
    <row r="49" spans="2:13" x14ac:dyDescent="0.25">
      <c r="B49" t="s">
        <v>69</v>
      </c>
      <c r="F49" t="s">
        <v>70</v>
      </c>
      <c r="L49">
        <v>95.45</v>
      </c>
      <c r="M49">
        <v>3</v>
      </c>
    </row>
    <row r="50" spans="2:13" x14ac:dyDescent="0.25">
      <c r="B50" t="s">
        <v>71</v>
      </c>
      <c r="F50" t="s">
        <v>72</v>
      </c>
      <c r="L50">
        <v>100</v>
      </c>
      <c r="M50">
        <v>3</v>
      </c>
    </row>
    <row r="51" spans="2:13" x14ac:dyDescent="0.25">
      <c r="B51" t="s">
        <v>73</v>
      </c>
      <c r="F51" t="s">
        <v>74</v>
      </c>
      <c r="L51">
        <v>77.27</v>
      </c>
      <c r="M51">
        <v>3</v>
      </c>
    </row>
    <row r="52" spans="2:13" x14ac:dyDescent="0.25">
      <c r="B52" t="s">
        <v>75</v>
      </c>
      <c r="F52" t="s">
        <v>76</v>
      </c>
      <c r="L52">
        <v>100</v>
      </c>
      <c r="M52">
        <v>3</v>
      </c>
    </row>
    <row r="53" spans="2:13" x14ac:dyDescent="0.25">
      <c r="B53" t="s">
        <v>77</v>
      </c>
      <c r="F53" t="s">
        <v>78</v>
      </c>
      <c r="L53">
        <v>95.45</v>
      </c>
      <c r="M53">
        <v>4</v>
      </c>
    </row>
  </sheetData>
  <conditionalFormatting sqref="D1:J2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 MAT(SF) Sem V 2020-2023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2023-03-13T08:59:37Z</dcterms:created>
  <dcterms:modified xsi:type="dcterms:W3CDTF">2023-03-13T08:59:56Z</dcterms:modified>
</cp:coreProperties>
</file>